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tunega\Desktop\"/>
    </mc:Choice>
  </mc:AlternateContent>
  <xr:revisionPtr revIDLastSave="0" documentId="13_ncr:1_{9C9824B1-73B5-481D-A8AB-8CE1E76BB7A8}" xr6:coauthVersionLast="47" xr6:coauthVersionMax="47" xr10:uidLastSave="{00000000-0000-0000-0000-000000000000}"/>
  <bookViews>
    <workbookView xWindow="-120" yWindow="-120" windowWidth="29040" windowHeight="15840" tabRatio="874" xr2:uid="{00000000-000D-0000-FFFF-FFFF00000000}"/>
  </bookViews>
  <sheets>
    <sheet name="Graf 1" sheetId="8" r:id="rId1"/>
    <sheet name="Tabuľka 1" sheetId="23" r:id="rId2"/>
    <sheet name="Graf 2" sheetId="4" r:id="rId3"/>
    <sheet name="Graf 3" sheetId="7" r:id="rId4"/>
    <sheet name="Graf 4" sheetId="6" r:id="rId5"/>
    <sheet name="Graf 5" sheetId="5" r:id="rId6"/>
    <sheet name="Graf 6" sheetId="2" r:id="rId7"/>
    <sheet name="Graf 7" sheetId="3" r:id="rId8"/>
    <sheet name="Graf 8" sheetId="9" r:id="rId9"/>
    <sheet name="Graf 9" sheetId="19" r:id="rId10"/>
    <sheet name="Graf 10" sheetId="10" r:id="rId11"/>
    <sheet name="Graf 11" sheetId="20" r:id="rId12"/>
    <sheet name="Graf 12" sheetId="21" r:id="rId13"/>
    <sheet name="Graf 13" sheetId="12" r:id="rId14"/>
    <sheet name="Graf 14" sheetId="13" r:id="rId15"/>
    <sheet name="Graf 15" sheetId="14" r:id="rId16"/>
    <sheet name="Graf 16" sheetId="16" r:id="rId17"/>
    <sheet name="Príloha 2" sheetId="17" r:id="rId18"/>
    <sheet name="Príloha 3" sheetId="22" r:id="rId1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0" i="19" l="1"/>
  <c r="H20" i="19"/>
  <c r="G20" i="19"/>
  <c r="F20" i="19"/>
  <c r="E20" i="19"/>
  <c r="D20" i="19"/>
  <c r="C20" i="19"/>
  <c r="B20" i="19"/>
  <c r="I19" i="19"/>
  <c r="H19" i="19"/>
  <c r="G19" i="19"/>
  <c r="F19" i="19"/>
  <c r="E19" i="19"/>
  <c r="D19" i="19"/>
  <c r="C19" i="19"/>
  <c r="B19" i="19"/>
  <c r="I18" i="19"/>
  <c r="H18" i="19"/>
  <c r="G18" i="19"/>
  <c r="F18" i="19"/>
  <c r="E18" i="19"/>
  <c r="D18" i="19"/>
  <c r="C18" i="19"/>
  <c r="B18" i="19"/>
  <c r="I17" i="19"/>
  <c r="H17" i="19"/>
  <c r="G17" i="19"/>
  <c r="F17" i="19"/>
  <c r="E17" i="19"/>
  <c r="D17" i="19"/>
  <c r="C17" i="19"/>
  <c r="B17" i="19"/>
  <c r="I16" i="19"/>
  <c r="H16" i="19"/>
  <c r="G16" i="19"/>
  <c r="F16" i="19"/>
  <c r="E16" i="19"/>
  <c r="D16" i="19"/>
  <c r="C16" i="19"/>
  <c r="B16" i="19"/>
  <c r="I15" i="19"/>
  <c r="H15" i="19"/>
  <c r="G15" i="19"/>
  <c r="F15" i="19"/>
  <c r="E15" i="19"/>
  <c r="D15" i="19"/>
  <c r="C15" i="19"/>
  <c r="B15" i="19"/>
  <c r="I14" i="19"/>
  <c r="H14" i="19"/>
  <c r="G14" i="19"/>
  <c r="F14" i="19"/>
  <c r="E14" i="19"/>
  <c r="D14" i="19"/>
  <c r="C14" i="19"/>
  <c r="B14" i="19"/>
  <c r="AD10" i="3"/>
  <c r="AD8" i="3"/>
  <c r="AD7" i="3"/>
  <c r="AD6" i="3"/>
  <c r="AD5" i="3"/>
  <c r="AD12" i="2"/>
  <c r="AD11" i="2"/>
  <c r="AD10" i="2"/>
  <c r="AD9" i="2"/>
  <c r="AD8" i="2"/>
  <c r="AD7" i="2"/>
  <c r="AD6" i="2"/>
  <c r="AD5" i="2"/>
  <c r="AD10" i="5"/>
  <c r="AD9" i="5"/>
  <c r="AD8" i="5"/>
  <c r="AD7" i="5"/>
  <c r="AD6" i="5"/>
  <c r="AD5" i="5"/>
  <c r="AD9" i="6"/>
  <c r="AD8" i="6"/>
  <c r="AD7" i="6"/>
  <c r="AD6" i="6"/>
  <c r="AD5" i="6"/>
  <c r="AD14" i="7"/>
  <c r="AD13" i="7"/>
  <c r="AD12" i="7"/>
  <c r="AD11" i="7"/>
  <c r="AD10" i="7"/>
  <c r="AD8" i="7"/>
  <c r="AD7" i="7"/>
  <c r="AD6" i="7"/>
  <c r="AD5" i="7"/>
  <c r="AD9" i="4"/>
  <c r="AD8" i="4"/>
  <c r="AD7" i="4"/>
  <c r="AD6" i="4"/>
  <c r="AE10" i="8"/>
  <c r="AE9" i="8"/>
  <c r="AE8" i="8"/>
  <c r="AE7" i="8"/>
  <c r="AE6" i="8"/>
  <c r="AE5" i="8"/>
  <c r="E51" i="23" l="1"/>
  <c r="D51" i="23"/>
  <c r="E50" i="23"/>
  <c r="D50" i="23"/>
  <c r="E49" i="23"/>
  <c r="D49" i="23"/>
  <c r="E48" i="23"/>
  <c r="D48" i="23"/>
  <c r="E47" i="23"/>
  <c r="D47" i="23"/>
  <c r="E46" i="23"/>
  <c r="D46" i="23"/>
  <c r="E45" i="23"/>
  <c r="D45" i="23"/>
  <c r="E44" i="23"/>
  <c r="D44" i="23"/>
  <c r="E43" i="23"/>
  <c r="D43" i="23"/>
  <c r="E42" i="23"/>
  <c r="D42" i="23"/>
  <c r="E41" i="23"/>
  <c r="D41" i="23"/>
  <c r="E40" i="23"/>
  <c r="D40" i="23"/>
  <c r="E39" i="23"/>
  <c r="D39" i="23"/>
  <c r="E38" i="23"/>
  <c r="D38" i="23"/>
  <c r="E37" i="23"/>
  <c r="D37" i="23"/>
  <c r="E36" i="23"/>
  <c r="D36" i="23"/>
  <c r="E35" i="23"/>
  <c r="D35" i="23"/>
  <c r="E34" i="23"/>
  <c r="D34" i="23"/>
  <c r="E33" i="23"/>
  <c r="D33" i="23"/>
  <c r="E32" i="23"/>
  <c r="D32" i="23"/>
  <c r="E31" i="23"/>
  <c r="D31" i="23"/>
  <c r="E30" i="23"/>
  <c r="D30" i="23"/>
  <c r="E29" i="23"/>
  <c r="D29" i="23"/>
  <c r="E28" i="23"/>
  <c r="D28" i="23"/>
  <c r="E27" i="23"/>
  <c r="D27" i="23"/>
  <c r="D26" i="23"/>
  <c r="E25" i="23"/>
  <c r="D25" i="23"/>
  <c r="E24" i="23"/>
  <c r="D24" i="23"/>
  <c r="E23" i="23"/>
  <c r="D23" i="23"/>
  <c r="E22" i="23"/>
  <c r="D22" i="23"/>
  <c r="E21" i="23"/>
  <c r="D21" i="23"/>
  <c r="E20" i="23"/>
  <c r="D20" i="23"/>
  <c r="E19" i="23"/>
  <c r="D19" i="23"/>
  <c r="E18" i="23"/>
  <c r="D18" i="23"/>
  <c r="E17" i="23"/>
  <c r="D17" i="23"/>
  <c r="E16" i="23"/>
  <c r="D16" i="23"/>
  <c r="E15" i="23"/>
  <c r="D15" i="23"/>
  <c r="D10" i="23"/>
  <c r="D9" i="23"/>
  <c r="D8" i="23"/>
  <c r="D7" i="23"/>
  <c r="D6" i="23"/>
  <c r="D5" i="23"/>
  <c r="D4" i="23"/>
  <c r="AC11" i="8"/>
  <c r="AB11" i="8"/>
  <c r="AB13" i="8" s="1"/>
  <c r="AA11" i="8"/>
  <c r="AA13" i="8" s="1"/>
  <c r="Z11" i="8"/>
  <c r="Y11" i="8"/>
  <c r="X11" i="8"/>
  <c r="W11" i="8"/>
  <c r="V11" i="8"/>
  <c r="U11" i="8"/>
  <c r="T11" i="8"/>
  <c r="S11" i="8"/>
  <c r="R11" i="8"/>
  <c r="Q11" i="8"/>
  <c r="P11" i="8"/>
  <c r="O11" i="8"/>
  <c r="N11" i="8"/>
  <c r="M11" i="8"/>
  <c r="L11" i="8"/>
  <c r="K11" i="8"/>
  <c r="J11" i="8"/>
  <c r="I11" i="8"/>
  <c r="H11" i="8"/>
  <c r="G11" i="8"/>
  <c r="F11" i="8"/>
  <c r="E11" i="8"/>
  <c r="D11" i="8"/>
  <c r="C11" i="8"/>
  <c r="AA10" i="4"/>
  <c r="Z10" i="4"/>
  <c r="Y10" i="4"/>
  <c r="X10" i="4"/>
  <c r="W10" i="4"/>
  <c r="V10" i="4"/>
  <c r="U10" i="4"/>
  <c r="T10" i="4"/>
  <c r="S10" i="4"/>
  <c r="R10" i="4"/>
  <c r="Q10" i="4"/>
  <c r="P10" i="4"/>
  <c r="O10" i="4"/>
  <c r="N10" i="4"/>
  <c r="M10" i="4"/>
  <c r="L10" i="4"/>
  <c r="K10" i="4"/>
  <c r="J10" i="4"/>
  <c r="I10" i="4"/>
  <c r="H10" i="4"/>
  <c r="G10" i="4"/>
  <c r="F10" i="4"/>
  <c r="E10" i="4"/>
  <c r="D10" i="4"/>
  <c r="C10" i="4"/>
  <c r="B10" i="4"/>
  <c r="AF9" i="4"/>
  <c r="AF8" i="4"/>
  <c r="AF7" i="4"/>
  <c r="AF6" i="4"/>
  <c r="Y12" i="6"/>
  <c r="Q11" i="6"/>
  <c r="AA12" i="2"/>
  <c r="Z12" i="2"/>
  <c r="Y12" i="2"/>
  <c r="X12" i="2"/>
  <c r="W12" i="2"/>
  <c r="V12" i="2"/>
  <c r="U12" i="2"/>
  <c r="T12" i="2"/>
  <c r="S12" i="2"/>
  <c r="R12" i="2"/>
  <c r="Q12" i="2"/>
  <c r="P12" i="2"/>
  <c r="O12" i="2"/>
  <c r="N12" i="2"/>
  <c r="M12" i="2"/>
  <c r="L12" i="2"/>
  <c r="K12" i="2"/>
  <c r="J12" i="2"/>
  <c r="I12" i="2"/>
  <c r="H12" i="2"/>
  <c r="G12" i="2"/>
  <c r="F12" i="2"/>
  <c r="E12" i="2"/>
  <c r="D12" i="2"/>
  <c r="C12" i="2"/>
  <c r="B12" i="2"/>
  <c r="AB10" i="3"/>
  <c r="AC8" i="3"/>
  <c r="M54" i="21"/>
  <c r="M53" i="21"/>
  <c r="M52" i="21"/>
  <c r="M51" i="21"/>
  <c r="M50" i="21"/>
  <c r="M49" i="21"/>
  <c r="M48" i="21"/>
  <c r="M47" i="21"/>
  <c r="M46" i="21"/>
  <c r="M45" i="21"/>
  <c r="M44" i="21"/>
  <c r="M43" i="21"/>
  <c r="M42" i="21"/>
  <c r="M41" i="21"/>
  <c r="M40" i="21"/>
  <c r="M39" i="21"/>
  <c r="M38" i="21"/>
  <c r="M37" i="21"/>
  <c r="M36" i="21"/>
  <c r="M35" i="21"/>
  <c r="M34" i="21"/>
  <c r="M33" i="21"/>
  <c r="M32" i="21"/>
  <c r="M31" i="21"/>
  <c r="M30" i="21"/>
  <c r="M29" i="21"/>
  <c r="M28" i="21"/>
  <c r="M27" i="21"/>
  <c r="M26" i="21"/>
  <c r="M25" i="21"/>
  <c r="M24" i="21"/>
  <c r="M23" i="21"/>
  <c r="M22" i="21"/>
  <c r="M21" i="21"/>
  <c r="M20" i="21"/>
  <c r="M19" i="21"/>
  <c r="M18" i="21"/>
  <c r="M17" i="21"/>
  <c r="M16" i="21"/>
  <c r="M15" i="21"/>
  <c r="M14" i="21"/>
  <c r="M13" i="21"/>
  <c r="M12" i="21"/>
  <c r="M11" i="21"/>
  <c r="M10" i="21"/>
  <c r="M9" i="21"/>
  <c r="M8" i="21"/>
  <c r="M7" i="21"/>
  <c r="M6" i="21"/>
  <c r="M5" i="21"/>
  <c r="M4" i="21"/>
  <c r="AG10" i="8" l="1"/>
  <c r="AG9" i="8"/>
  <c r="AG8" i="8"/>
  <c r="AG7" i="8"/>
  <c r="AG6" i="8"/>
  <c r="AG5" i="8"/>
  <c r="E13" i="20"/>
  <c r="E12" i="20"/>
  <c r="E11" i="20"/>
  <c r="E10" i="20"/>
  <c r="E9" i="20"/>
  <c r="E8" i="20"/>
  <c r="E7" i="20"/>
  <c r="E6" i="20"/>
  <c r="I11" i="19"/>
  <c r="H11" i="19"/>
  <c r="G11" i="19"/>
  <c r="F11" i="19"/>
  <c r="E11" i="19"/>
  <c r="D11" i="19"/>
  <c r="C11" i="19"/>
  <c r="B11" i="19"/>
  <c r="C11" i="9"/>
  <c r="D11" i="9"/>
  <c r="E11" i="9"/>
  <c r="F11" i="9"/>
  <c r="G11" i="9"/>
  <c r="H11" i="9"/>
  <c r="I11" i="9"/>
  <c r="B11" i="9"/>
  <c r="D16" i="16"/>
  <c r="C16" i="16"/>
  <c r="B16" i="16"/>
</calcChain>
</file>

<file path=xl/sharedStrings.xml><?xml version="1.0" encoding="utf-8"?>
<sst xmlns="http://schemas.openxmlformats.org/spreadsheetml/2006/main" count="718" uniqueCount="291">
  <si>
    <t>neuvedené</t>
  </si>
  <si>
    <t>majetková</t>
  </si>
  <si>
    <t>ekonomická</t>
  </si>
  <si>
    <t>ostatná</t>
  </si>
  <si>
    <t>zostávajúca</t>
  </si>
  <si>
    <t>mravnostna</t>
  </si>
  <si>
    <t>násilná</t>
  </si>
  <si>
    <t>mravnostná</t>
  </si>
  <si>
    <t>Banskobystrický</t>
  </si>
  <si>
    <t>Bratislavský</t>
  </si>
  <si>
    <t>Košický</t>
  </si>
  <si>
    <t>Nitriansky</t>
  </si>
  <si>
    <t>Prešovský</t>
  </si>
  <si>
    <t>Trenčiansky</t>
  </si>
  <si>
    <t>Trnavský</t>
  </si>
  <si>
    <t>Žilinský</t>
  </si>
  <si>
    <t>Bulharsko</t>
  </si>
  <si>
    <t>Maďarsko</t>
  </si>
  <si>
    <t>Rumunsko</t>
  </si>
  <si>
    <t>Grécko</t>
  </si>
  <si>
    <t>Chorvátsko</t>
  </si>
  <si>
    <t>Slovensko</t>
  </si>
  <si>
    <t>Malta</t>
  </si>
  <si>
    <t>Cyprus</t>
  </si>
  <si>
    <t>Poľsko</t>
  </si>
  <si>
    <t>Česko</t>
  </si>
  <si>
    <t>Španielsko</t>
  </si>
  <si>
    <t>Lotyšsko</t>
  </si>
  <si>
    <t>Portugalsko</t>
  </si>
  <si>
    <t>Litva</t>
  </si>
  <si>
    <t>Slovinsko</t>
  </si>
  <si>
    <t>Rakúsko</t>
  </si>
  <si>
    <t>Francúzsko</t>
  </si>
  <si>
    <t>Belgicko</t>
  </si>
  <si>
    <t>Estónsko</t>
  </si>
  <si>
    <t>Írsko</t>
  </si>
  <si>
    <t>Nemecko</t>
  </si>
  <si>
    <t>Luxembursko</t>
  </si>
  <si>
    <t>Holandsko</t>
  </si>
  <si>
    <t>Švédsko</t>
  </si>
  <si>
    <t>Fínsko</t>
  </si>
  <si>
    <t>Dánsko</t>
  </si>
  <si>
    <t>estimate</t>
  </si>
  <si>
    <t>Country</t>
  </si>
  <si>
    <t>Value</t>
  </si>
  <si>
    <t>Taliansko</t>
  </si>
  <si>
    <t>EÚ27</t>
  </si>
  <si>
    <t>Počítačová gramotnosť - Jednotlivci s vyššími ako základnými digitálnymi zručnosťami, na % obyvateľov vo veku 16-74 rokov, Digital Scoreboard 2023 (údaje z roku 2021)</t>
  </si>
  <si>
    <t xml:space="preserve">https://digital-decade-desi.digital-strategy.ec.europa.eu/datasets/desi/charts/desi-indicators?indicator=desi_1a3&amp;indicatorGroup=desi2023-1&amp;breakdown=ind_total&amp;period=desi_2023&amp;unit=pc_ind&amp;country=AT,BE,BG,HR,CY,CZ,DK,EE,EU,FI,FR,DE,EL,HU,IE,IT,LV,LT,LU,MT,NL,PL,PT,RO,SK,SI,ES,SE </t>
  </si>
  <si>
    <t>Botnet</t>
  </si>
  <si>
    <t>Nedostupnosť (DoS, DDoS,...)</t>
  </si>
  <si>
    <t>Neprávny prístup</t>
  </si>
  <si>
    <t>Nežiaduci obsah</t>
  </si>
  <si>
    <t>Podvod</t>
  </si>
  <si>
    <t>Pokus o prienik</t>
  </si>
  <si>
    <t>Prienik do systému</t>
  </si>
  <si>
    <t>Škodlivý kód</t>
  </si>
  <si>
    <t>Získavanie informácií</t>
  </si>
  <si>
    <t>Ostatné</t>
  </si>
  <si>
    <t xml:space="preserve">Počet zistených (detegovaných a hlásených) incidentov podľa typov na Slovensku v rokoch 2020 - 2022 </t>
  </si>
  <si>
    <t>Údaje z výročných správ NBU</t>
  </si>
  <si>
    <t>§ 201a</t>
  </si>
  <si>
    <t>§ 368</t>
  </si>
  <si>
    <t>§ 247</t>
  </si>
  <si>
    <t>§ 283</t>
  </si>
  <si>
    <t>§ 219</t>
  </si>
  <si>
    <t>§247a</t>
  </si>
  <si>
    <t>§247</t>
  </si>
  <si>
    <t>§247c</t>
  </si>
  <si>
    <t>§247d</t>
  </si>
  <si>
    <t>§ 369</t>
  </si>
  <si>
    <t>§ 370</t>
  </si>
  <si>
    <t>údaje získané od odboru počítačovej kriminality na Úrade kriminálnej polície prezídia policajného zboru</t>
  </si>
  <si>
    <t>BB</t>
  </si>
  <si>
    <t>BL</t>
  </si>
  <si>
    <t>KE</t>
  </si>
  <si>
    <t>NR</t>
  </si>
  <si>
    <t>PO</t>
  </si>
  <si>
    <t>TN</t>
  </si>
  <si>
    <t>TT</t>
  </si>
  <si>
    <t>ZA</t>
  </si>
  <si>
    <t>Zraniteľnosť</t>
  </si>
  <si>
    <t>krimi spolu 2021</t>
  </si>
  <si>
    <t>rozdiel</t>
  </si>
  <si>
    <t>súčasný pobyt</t>
  </si>
  <si>
    <t>trvalý pobyt</t>
  </si>
  <si>
    <t>PZ_Okres</t>
  </si>
  <si>
    <t>Skratka</t>
  </si>
  <si>
    <t>Rok</t>
  </si>
  <si>
    <t>Kraj</t>
  </si>
  <si>
    <t>Bánovce nad Bebravou</t>
  </si>
  <si>
    <t>BN</t>
  </si>
  <si>
    <t>Banská Bystrica</t>
  </si>
  <si>
    <t>Bardejov</t>
  </si>
  <si>
    <t>BJ</t>
  </si>
  <si>
    <t>Bratislava I</t>
  </si>
  <si>
    <t>BA 1</t>
  </si>
  <si>
    <t>Bratislava II</t>
  </si>
  <si>
    <t>BA 2</t>
  </si>
  <si>
    <t>Bratislava III</t>
  </si>
  <si>
    <t>BA 3</t>
  </si>
  <si>
    <t>Bratislava IV</t>
  </si>
  <si>
    <t>BA 4</t>
  </si>
  <si>
    <t>Bratislava V</t>
  </si>
  <si>
    <t>BA 5</t>
  </si>
  <si>
    <t>Brezno</t>
  </si>
  <si>
    <t>BR</t>
  </si>
  <si>
    <t>Čadca</t>
  </si>
  <si>
    <t>CA</t>
  </si>
  <si>
    <t>Dolný Kubín</t>
  </si>
  <si>
    <t>DK</t>
  </si>
  <si>
    <t>Dunajská Streda</t>
  </si>
  <si>
    <t>DS</t>
  </si>
  <si>
    <t>Galanta</t>
  </si>
  <si>
    <t>GA</t>
  </si>
  <si>
    <t>Humenné</t>
  </si>
  <si>
    <t>HE</t>
  </si>
  <si>
    <t>Kežmarok</t>
  </si>
  <si>
    <t>KK</t>
  </si>
  <si>
    <t>Komárno</t>
  </si>
  <si>
    <t>KN</t>
  </si>
  <si>
    <t>Košice</t>
  </si>
  <si>
    <t>Košice - okolie</t>
  </si>
  <si>
    <t>KS</t>
  </si>
  <si>
    <t>Levice</t>
  </si>
  <si>
    <t>LV</t>
  </si>
  <si>
    <t>Liptovský Mikuláš</t>
  </si>
  <si>
    <t>LM</t>
  </si>
  <si>
    <t>Lučenec</t>
  </si>
  <si>
    <t>LC</t>
  </si>
  <si>
    <t>Malacky</t>
  </si>
  <si>
    <t>MA</t>
  </si>
  <si>
    <t>Martin</t>
  </si>
  <si>
    <t>MT</t>
  </si>
  <si>
    <t>Michalovce</t>
  </si>
  <si>
    <t>MI</t>
  </si>
  <si>
    <t>Nitra</t>
  </si>
  <si>
    <t>Nové Mesto nad Váhom</t>
  </si>
  <si>
    <t>NM</t>
  </si>
  <si>
    <t>Nové Zámky</t>
  </si>
  <si>
    <t>NZ</t>
  </si>
  <si>
    <t>Partizánske</t>
  </si>
  <si>
    <t>PE</t>
  </si>
  <si>
    <t>Pezinok</t>
  </si>
  <si>
    <t>PK</t>
  </si>
  <si>
    <t>Poprad</t>
  </si>
  <si>
    <t>PP</t>
  </si>
  <si>
    <t>Považská Bystrica</t>
  </si>
  <si>
    <t>PB</t>
  </si>
  <si>
    <t>Prešov</t>
  </si>
  <si>
    <t>Prievidza</t>
  </si>
  <si>
    <t>PD</t>
  </si>
  <si>
    <t>Revúca</t>
  </si>
  <si>
    <t>RA</t>
  </si>
  <si>
    <t>Rimavská Sobota</t>
  </si>
  <si>
    <t>RS</t>
  </si>
  <si>
    <t>Rožňava</t>
  </si>
  <si>
    <t>RV</t>
  </si>
  <si>
    <t>Ružomberok</t>
  </si>
  <si>
    <t>RK</t>
  </si>
  <si>
    <t>Senec</t>
  </si>
  <si>
    <t>SC</t>
  </si>
  <si>
    <t>Senica</t>
  </si>
  <si>
    <t>SE</t>
  </si>
  <si>
    <t>Skalica</t>
  </si>
  <si>
    <t>SI</t>
  </si>
  <si>
    <t>Spišská Nová Ves</t>
  </si>
  <si>
    <t>SN</t>
  </si>
  <si>
    <t>Stará Ľubovňa</t>
  </si>
  <si>
    <t>SL</t>
  </si>
  <si>
    <t>Svidník</t>
  </si>
  <si>
    <t>SK</t>
  </si>
  <si>
    <t>Šaľa</t>
  </si>
  <si>
    <t>SA</t>
  </si>
  <si>
    <t>Topoľčany</t>
  </si>
  <si>
    <t>TO</t>
  </si>
  <si>
    <t>Trebišov</t>
  </si>
  <si>
    <t>TV</t>
  </si>
  <si>
    <t>Trenčín</t>
  </si>
  <si>
    <t>Trnava</t>
  </si>
  <si>
    <t>Veľký Krtíš</t>
  </si>
  <si>
    <t>VK</t>
  </si>
  <si>
    <t>Vranov nad Topľou</t>
  </si>
  <si>
    <t>VT</t>
  </si>
  <si>
    <t>Zvolen</t>
  </si>
  <si>
    <t>ZV</t>
  </si>
  <si>
    <t>Žiar nad Hronom</t>
  </si>
  <si>
    <t>ZH</t>
  </si>
  <si>
    <t>Žilina</t>
  </si>
  <si>
    <t>počet obyvateľov 2021</t>
  </si>
  <si>
    <t>index</t>
  </si>
  <si>
    <t>názov IDN3 (okresy v zmysle zákona o územnom a správnom usporiadaní SR)</t>
  </si>
  <si>
    <t>Policajný okres, pod ktorý spadá okres</t>
  </si>
  <si>
    <t>Kysucké Nové Mesto</t>
  </si>
  <si>
    <t>Námestovo</t>
  </si>
  <si>
    <t>Tvrdošín</t>
  </si>
  <si>
    <t>Medzilaborce</t>
  </si>
  <si>
    <t>Snina</t>
  </si>
  <si>
    <t>Košice I</t>
  </si>
  <si>
    <t>Košice II</t>
  </si>
  <si>
    <t>Košice III</t>
  </si>
  <si>
    <t>Košice IV</t>
  </si>
  <si>
    <t>Poltár</t>
  </si>
  <si>
    <t>Turčianske Teplice</t>
  </si>
  <si>
    <t>Sobrance</t>
  </si>
  <si>
    <t>Zlaté Moravce</t>
  </si>
  <si>
    <t>Myjava</t>
  </si>
  <si>
    <t>Levoča</t>
  </si>
  <si>
    <t>Púchov</t>
  </si>
  <si>
    <t>Sabinov</t>
  </si>
  <si>
    <t>Gelnica</t>
  </si>
  <si>
    <t>Stropkov</t>
  </si>
  <si>
    <t>Ilava</t>
  </si>
  <si>
    <t>Hlohovec</t>
  </si>
  <si>
    <t>Piešťany</t>
  </si>
  <si>
    <t>Detva</t>
  </si>
  <si>
    <t>Krupina</t>
  </si>
  <si>
    <t>Banská Štiavnica</t>
  </si>
  <si>
    <t>Žarnovica</t>
  </si>
  <si>
    <t>Bytča</t>
  </si>
  <si>
    <t>mravnostna spolu</t>
  </si>
  <si>
    <t>majetkova</t>
  </si>
  <si>
    <t>typy TČ</t>
  </si>
  <si>
    <t>zmena (%)</t>
  </si>
  <si>
    <t>násilné</t>
  </si>
  <si>
    <t>mravnostné</t>
  </si>
  <si>
    <t>majetkové</t>
  </si>
  <si>
    <t>ostatné</t>
  </si>
  <si>
    <t>zostávajúce</t>
  </si>
  <si>
    <t>ekonomické</t>
  </si>
  <si>
    <t>Index evidovanej kriminality v policajných okresoch SR v roku 2021</t>
  </si>
  <si>
    <t>Porovnanie počtu evidovaných TČ v roku 2021 v prepočte na tisíc obyvateľov v krajoch podľa trvalého a súčasného pobytu</t>
  </si>
  <si>
    <t>Vývoj počtu TČ evidovaných ako násilná kriminalita (1997 - 2024)</t>
  </si>
  <si>
    <t xml:space="preserve">Vývoj počtu TČ evidovamných ako mravnostná kriminalia (1997 - 2024) </t>
  </si>
  <si>
    <t>Geografické rozdelenie počtu zistených TČ v roku 2023 v absolútnych hodnotách</t>
  </si>
  <si>
    <t>Vývoj počtu TČ evidovaných ako ostatná kriminalita (1997 - 2024)</t>
  </si>
  <si>
    <t xml:space="preserve">Vývoj počtu TČ evidovaných ako zostávajúca kriminalita (1997 - 2024) </t>
  </si>
  <si>
    <t xml:space="preserve">Vývoj počtu TČ evidovaných ako ekonomická kriminalita (1997 - 2024) </t>
  </si>
  <si>
    <t>Vývoj počtu TČ evidovaných ako majetková kriminalita (1997 - 2024)</t>
  </si>
  <si>
    <t>Tabuľka 1 Počet evidovaných TČ v rokoch 2004, 2023 a 2024 a rozdiel medzi nimi</t>
  </si>
  <si>
    <t>Geografické rozdelenie počtu zistených TČ v roku 2023 v %</t>
  </si>
  <si>
    <t>Geografické rozdelenie počtu zistených TČ v roku 2023 v prepočte na tisíc obyvateľov v krajoch (2023)</t>
  </si>
  <si>
    <t>Princípy právneho štátu (Rule of law), rok 2023</t>
  </si>
  <si>
    <t>https://www.minv.sk/?statistika-kriminality-v-slovenskej-republike-xml</t>
  </si>
  <si>
    <t>2023 vs 2024</t>
  </si>
  <si>
    <t xml:space="preserve">ohroz. devízového hospod. </t>
  </si>
  <si>
    <t xml:space="preserve">EKONOMICKÁ KRIMINALITA </t>
  </si>
  <si>
    <t xml:space="preserve">skrátenie dane </t>
  </si>
  <si>
    <t xml:space="preserve">ochrana meny </t>
  </si>
  <si>
    <t xml:space="preserve">korupcia </t>
  </si>
  <si>
    <t xml:space="preserve">sprenevera </t>
  </si>
  <si>
    <t xml:space="preserve">poruš.autorských práv </t>
  </si>
  <si>
    <t xml:space="preserve">krádež </t>
  </si>
  <si>
    <t xml:space="preserve">podvod </t>
  </si>
  <si>
    <t xml:space="preserve">Údaje o počte zahlásených trestných činov spojených s kybernetickou kriminalitou </t>
  </si>
  <si>
    <t xml:space="preserve">https://digital-decade-desi.digital-strategy.ec.europa.eu/datasets/key-indicators/charts/analyse-one-indicator-and-compare-countries?indicator=i_iuse&amp;indicatorGroup=internet-usage&amp;breakdown=cb_eu_for&amp;period=2023&amp;unit=pc_ind&amp;country=AT,BE,BG,CY,CZ,DE,DK,EE,EL,ES,EU,FI,FR,HR,HU,IE,IT,LT,LU,LV,MT,NL,PL,PT,RO,SE,SI,SK </t>
  </si>
  <si>
    <t xml:space="preserve">https://www.worldbank.org/en/publication/worldwide-governance-indicators </t>
  </si>
  <si>
    <t xml:space="preserve">MAJETKOVÁ KRIMINALITA </t>
  </si>
  <si>
    <t xml:space="preserve">krádeže vlámaním </t>
  </si>
  <si>
    <t xml:space="preserve">krádeže ostatné </t>
  </si>
  <si>
    <t xml:space="preserve">ostatné majetkové </t>
  </si>
  <si>
    <t xml:space="preserve">ohroz. pod vplyvom návyk.látok </t>
  </si>
  <si>
    <t xml:space="preserve">t.č. vojenské a proti republ. </t>
  </si>
  <si>
    <t xml:space="preserve">násilie na verejnom činiteľovi </t>
  </si>
  <si>
    <t xml:space="preserve">úmyslené ublíženie na zdraví </t>
  </si>
  <si>
    <t xml:space="preserve">s rasovým motívom, extrémizmus </t>
  </si>
  <si>
    <t xml:space="preserve">CELKOVÁ KRIMINALITA </t>
  </si>
  <si>
    <t xml:space="preserve">ZOSTÁVAJÚCA KRIMINALITA </t>
  </si>
  <si>
    <t xml:space="preserve">dopravné nehody cestné </t>
  </si>
  <si>
    <t xml:space="preserve">OSTATNÁ KRIMINALITA </t>
  </si>
  <si>
    <t xml:space="preserve">výtržníctvo </t>
  </si>
  <si>
    <t xml:space="preserve">požiare a výbuchy </t>
  </si>
  <si>
    <t xml:space="preserve">nedovolené ozbrojovanie </t>
  </si>
  <si>
    <t xml:space="preserve">NÁSILNÁ KRIMINALITA </t>
  </si>
  <si>
    <t xml:space="preserve">organizovaný zločin </t>
  </si>
  <si>
    <t xml:space="preserve">znásilnenie </t>
  </si>
  <si>
    <t xml:space="preserve">pohlavné zneužívanie </t>
  </si>
  <si>
    <t xml:space="preserve">obchodovanie s ľuďmi </t>
  </si>
  <si>
    <t xml:space="preserve">MRAVNOSTNÁ KRIMINALITA </t>
  </si>
  <si>
    <t xml:space="preserve">drogy </t>
  </si>
  <si>
    <t xml:space="preserve">vraždy </t>
  </si>
  <si>
    <t xml:space="preserve">lúpeže </t>
  </si>
  <si>
    <t>Vývoj počtu zistených trestných činov podľa druhov kriminality od roku 1997</t>
  </si>
  <si>
    <r>
      <t>Používatelia internetu (ktorí používajú internet aspoň raz do týždňa) ako % z celkového obyvateľstva, rok 2023</t>
    </r>
    <r>
      <rPr>
        <b/>
        <sz val="12"/>
        <color theme="1"/>
        <rFont val="Calibri"/>
        <family val="2"/>
        <charset val="238"/>
        <scheme val="minor"/>
      </rPr>
      <t xml:space="preserve"> </t>
    </r>
  </si>
  <si>
    <t>SPOLU</t>
  </si>
  <si>
    <t>trvalý pobyt 2021 z datacube</t>
  </si>
  <si>
    <t>súčasný pobyt 2021 podľa sodb</t>
  </si>
  <si>
    <t>nasilna</t>
  </si>
  <si>
    <t>ekonomicka</t>
  </si>
  <si>
    <t>http://datacube.statistics.sk/#!/view/sk/vbd_dem/om7102rr/v_om7102rr_00_00_00_sk</t>
  </si>
  <si>
    <t>https://disem.scitanie.sk/SASVisualAnalytics/?reportUri=%2Freports%2Freports%2Feaeb16b5-53fd-4477-b74d-e083cd391017&amp;sectionIndex=0&amp;sso_guest=true&amp;sas-welcome=false&amp;language=sk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</si>
</sst>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#\ ###\ ###"/>
    <numFmt numFmtId="165" formatCode="0.000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rgb="FF00B05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53">
    <xf numFmtId="0" fontId="0" fillId="0" borderId="0" xfId="0"/>
    <xf numFmtId="164" fontId="0" fillId="0" borderId="0" xfId="0" applyNumberFormat="1"/>
    <xf numFmtId="0" fontId="2" fillId="0" borderId="0" xfId="2"/>
    <xf numFmtId="0" fontId="3" fillId="0" borderId="0" xfId="0" applyFont="1"/>
    <xf numFmtId="0" fontId="5" fillId="0" borderId="0" xfId="0" applyFont="1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9" fillId="0" borderId="0" xfId="0" applyFont="1"/>
    <xf numFmtId="0" fontId="7" fillId="0" borderId="0" xfId="0" applyFont="1"/>
    <xf numFmtId="0" fontId="2" fillId="0" borderId="0" xfId="2" applyBorder="1"/>
    <xf numFmtId="0" fontId="8" fillId="0" borderId="0" xfId="0" applyFont="1"/>
    <xf numFmtId="3" fontId="0" fillId="0" borderId="0" xfId="0" applyNumberFormat="1"/>
    <xf numFmtId="3" fontId="7" fillId="0" borderId="0" xfId="0" applyNumberFormat="1" applyFont="1"/>
    <xf numFmtId="10" fontId="0" fillId="0" borderId="0" xfId="0" applyNumberFormat="1"/>
    <xf numFmtId="10" fontId="0" fillId="0" borderId="0" xfId="3" applyNumberFormat="1" applyFont="1" applyBorder="1"/>
    <xf numFmtId="10" fontId="7" fillId="0" borderId="0" xfId="3" applyNumberFormat="1" applyFont="1" applyBorder="1"/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0" fontId="7" fillId="0" borderId="1" xfId="0" applyFont="1" applyBorder="1"/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3" fontId="7" fillId="0" borderId="2" xfId="0" applyNumberFormat="1" applyFont="1" applyBorder="1"/>
    <xf numFmtId="3" fontId="0" fillId="0" borderId="5" xfId="0" applyNumberFormat="1" applyBorder="1"/>
    <xf numFmtId="3" fontId="0" fillId="0" borderId="6" xfId="0" applyNumberFormat="1" applyBorder="1"/>
    <xf numFmtId="3" fontId="0" fillId="0" borderId="7" xfId="0" applyNumberFormat="1" applyBorder="1"/>
    <xf numFmtId="3" fontId="0" fillId="0" borderId="8" xfId="0" applyNumberFormat="1" applyBorder="1"/>
    <xf numFmtId="3" fontId="0" fillId="0" borderId="5" xfId="1" applyNumberFormat="1" applyFont="1" applyBorder="1"/>
    <xf numFmtId="3" fontId="0" fillId="0" borderId="6" xfId="1" applyNumberFormat="1" applyFont="1" applyBorder="1"/>
    <xf numFmtId="3" fontId="7" fillId="0" borderId="2" xfId="1" applyNumberFormat="1" applyFont="1" applyBorder="1"/>
    <xf numFmtId="4" fontId="7" fillId="0" borderId="4" xfId="0" applyNumberFormat="1" applyFont="1" applyBorder="1"/>
    <xf numFmtId="4" fontId="7" fillId="0" borderId="4" xfId="0" applyNumberFormat="1" applyFont="1" applyBorder="1" applyAlignment="1">
      <alignment horizontal="center"/>
    </xf>
    <xf numFmtId="4" fontId="7" fillId="0" borderId="5" xfId="0" applyNumberFormat="1" applyFont="1" applyBorder="1"/>
    <xf numFmtId="4" fontId="7" fillId="0" borderId="6" xfId="0" applyNumberFormat="1" applyFont="1" applyBorder="1"/>
    <xf numFmtId="4" fontId="7" fillId="0" borderId="7" xfId="0" applyNumberFormat="1" applyFont="1" applyBorder="1"/>
    <xf numFmtId="4" fontId="7" fillId="0" borderId="0" xfId="0" applyNumberFormat="1" applyFont="1"/>
    <xf numFmtId="0" fontId="6" fillId="0" borderId="0" xfId="0" applyFont="1" applyAlignment="1">
      <alignment horizontal="center"/>
    </xf>
    <xf numFmtId="10" fontId="0" fillId="0" borderId="0" xfId="3" applyNumberFormat="1" applyFont="1"/>
    <xf numFmtId="10" fontId="7" fillId="0" borderId="0" xfId="3" applyNumberFormat="1" applyFont="1"/>
    <xf numFmtId="0" fontId="9" fillId="0" borderId="0" xfId="0" applyFont="1" applyAlignment="1">
      <alignment vertical="center"/>
    </xf>
    <xf numFmtId="0" fontId="6" fillId="0" borderId="0" xfId="0" applyFont="1"/>
    <xf numFmtId="2" fontId="0" fillId="0" borderId="0" xfId="0" applyNumberFormat="1"/>
    <xf numFmtId="2" fontId="7" fillId="0" borderId="0" xfId="0" applyNumberFormat="1" applyFont="1"/>
    <xf numFmtId="2" fontId="5" fillId="0" borderId="0" xfId="0" applyNumberFormat="1" applyFont="1" applyAlignment="1">
      <alignment horizontal="center"/>
    </xf>
    <xf numFmtId="0" fontId="11" fillId="0" borderId="0" xfId="0" applyFont="1"/>
    <xf numFmtId="0" fontId="11" fillId="0" borderId="0" xfId="0" applyFont="1" applyAlignment="1">
      <alignment horizontal="center"/>
    </xf>
    <xf numFmtId="3" fontId="11" fillId="0" borderId="0" xfId="0" applyNumberFormat="1" applyFont="1"/>
    <xf numFmtId="165" fontId="0" fillId="0" borderId="0" xfId="0" applyNumberFormat="1"/>
    <xf numFmtId="0" fontId="4" fillId="0" borderId="0" xfId="0" applyFont="1" applyAlignment="1">
      <alignment horizontal="center"/>
    </xf>
    <xf numFmtId="3" fontId="7" fillId="0" borderId="0" xfId="1" applyNumberFormat="1" applyFont="1"/>
  </cellXfs>
  <cellStyles count="4">
    <cellStyle name="Čiarka" xfId="1" builtinId="3"/>
    <cellStyle name="Hypertextové prepojenie" xfId="2" builtinId="8"/>
    <cellStyle name="Normálna" xfId="0" builtinId="0"/>
    <cellStyle name="Percentá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minv.sk/?statistika-kriminality-v-slovenskej-republike-xm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minv.sk/?statistika-kriminality-v-slovenskej-republike-xml" TargetMode="Externa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hyperlink" Target="http://datacube.statistics.sk/" TargetMode="External"/><Relationship Id="rId1" Type="http://schemas.openxmlformats.org/officeDocument/2006/relationships/hyperlink" Target="https://www.minv.sk/?statistika-kriminality-v-slovenskej-republike-xml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isem.scitanie.sk/SASVisualAnalytics/?reportUri=%2Freports%2Freports%2Feaeb16b5-53fd-4477-b74d-e083cd391017&amp;sectionIndex=0&amp;sso_guest=true&amp;sas-welcome=false&amp;language=sk" TargetMode="External"/><Relationship Id="rId1" Type="http://schemas.openxmlformats.org/officeDocument/2006/relationships/hyperlink" Target="http://datacube.statistics.sk/" TargetMode="Externa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worldbank.org/en/publication/worldwide-governance-indicators" TargetMode="Externa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hyperlink" Target="https://digital-decade-desi.digital-strategy.ec.europa.eu/datasets/desi/charts/desi-indicators?indicator=desi_1a3&amp;indicatorGroup=desi2023-1&amp;breakdown=ind_total&amp;period=desi_2023&amp;unit=pc_ind&amp;country=AT,BE,BG,HR,CY,CZ,DK,EE,EU,FI,FR,DE,EL,HU,IE,IT,LV,LT,LU,MT,NL,PL,PT,RO,SK,SI,ES,SE" TargetMode="Externa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hyperlink" Target="https://digital-decade-desi.digital-strategy.ec.europa.eu/datasets/key-indicators/charts/analyse-one-indicator-and-compare-countries?indicator=i_iuse&amp;indicatorGroup=internet-usage&amp;breakdown=cb_eu_for&amp;period=2023&amp;unit=pc_ind&amp;country=AT,BE,BG,CY,CZ,DE,DK,EE,EL,ES,EU,FI,FR,HR,HU,IE,IT,LT,LU,LV,MT,NL,PL,PT,RO,SE,SI,SK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minv.sk/?statistika-kriminality-v-slovenskej-republike-xml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minv.sk/?statistika-kriminality-v-slovenskej-republike-xml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minv.sk/?statistika-kriminality-v-slovenskej-republike-xml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minv.sk/?statistika-kriminality-v-slovenskej-republike-xml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minv.sk/?statistika-kriminality-v-slovenskej-republike-xml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minv.sk/?statistika-kriminality-v-slovenskej-republike-xml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minv.sk/?statistika-kriminality-v-slovenskej-republike-x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86D397-0465-4128-BD3E-6C4BD478B7C5}">
  <dimension ref="A1:AG19"/>
  <sheetViews>
    <sheetView tabSelected="1" workbookViewId="0"/>
  </sheetViews>
  <sheetFormatPr defaultColWidth="18.77734375" defaultRowHeight="14.4" x14ac:dyDescent="0.3"/>
  <cols>
    <col min="1" max="1" width="25.77734375" customWidth="1"/>
    <col min="2" max="2" width="20.77734375" customWidth="1"/>
    <col min="3" max="30" width="7.77734375" customWidth="1"/>
    <col min="31" max="31" width="11.77734375" style="11" customWidth="1"/>
    <col min="32" max="32" width="20.77734375" customWidth="1"/>
    <col min="33" max="33" width="7.77734375" customWidth="1"/>
  </cols>
  <sheetData>
    <row r="1" spans="1:33" s="11" customFormat="1" x14ac:dyDescent="0.3">
      <c r="A1" s="10" t="s">
        <v>282</v>
      </c>
    </row>
    <row r="2" spans="1:33" x14ac:dyDescent="0.3">
      <c r="A2" s="12" t="s">
        <v>243</v>
      </c>
    </row>
    <row r="4" spans="1:33" s="19" customFormat="1" x14ac:dyDescent="0.3">
      <c r="C4" s="20">
        <v>1997</v>
      </c>
      <c r="D4" s="20">
        <v>1998</v>
      </c>
      <c r="E4" s="20">
        <v>1999</v>
      </c>
      <c r="F4" s="20">
        <v>2000</v>
      </c>
      <c r="G4" s="20">
        <v>2001</v>
      </c>
      <c r="H4" s="20">
        <v>2002</v>
      </c>
      <c r="I4" s="20">
        <v>2003</v>
      </c>
      <c r="J4" s="20">
        <v>2004</v>
      </c>
      <c r="K4" s="20">
        <v>2005</v>
      </c>
      <c r="L4" s="20">
        <v>2006</v>
      </c>
      <c r="M4" s="20">
        <v>2007</v>
      </c>
      <c r="N4" s="20">
        <v>2008</v>
      </c>
      <c r="O4" s="20">
        <v>2009</v>
      </c>
      <c r="P4" s="20">
        <v>2010</v>
      </c>
      <c r="Q4" s="20">
        <v>2011</v>
      </c>
      <c r="R4" s="20">
        <v>2012</v>
      </c>
      <c r="S4" s="20">
        <v>2013</v>
      </c>
      <c r="T4" s="20">
        <v>2014</v>
      </c>
      <c r="U4" s="20">
        <v>2015</v>
      </c>
      <c r="V4" s="20">
        <v>2016</v>
      </c>
      <c r="W4" s="20">
        <v>2017</v>
      </c>
      <c r="X4" s="20">
        <v>2018</v>
      </c>
      <c r="Y4" s="20">
        <v>2019</v>
      </c>
      <c r="Z4" s="20">
        <v>2020</v>
      </c>
      <c r="AA4" s="20">
        <v>2021</v>
      </c>
      <c r="AB4" s="20">
        <v>2022</v>
      </c>
      <c r="AC4" s="20">
        <v>2023</v>
      </c>
      <c r="AD4" s="20">
        <v>2024</v>
      </c>
      <c r="AE4" s="20" t="s">
        <v>244</v>
      </c>
    </row>
    <row r="5" spans="1:33" x14ac:dyDescent="0.3">
      <c r="A5" t="s">
        <v>257</v>
      </c>
      <c r="B5" t="s">
        <v>1</v>
      </c>
      <c r="C5" s="14">
        <v>62411</v>
      </c>
      <c r="D5" s="14">
        <v>63130</v>
      </c>
      <c r="E5" s="14">
        <v>60275</v>
      </c>
      <c r="F5" s="14">
        <v>52922</v>
      </c>
      <c r="G5" s="14">
        <v>54022</v>
      </c>
      <c r="H5" s="14">
        <v>57542</v>
      </c>
      <c r="I5" s="14">
        <v>61034</v>
      </c>
      <c r="J5" s="14">
        <v>77098</v>
      </c>
      <c r="K5" s="14">
        <v>65306</v>
      </c>
      <c r="L5" s="14">
        <v>63077</v>
      </c>
      <c r="M5" s="14">
        <v>60045</v>
      </c>
      <c r="N5" s="14">
        <v>54755</v>
      </c>
      <c r="O5" s="14">
        <v>52399</v>
      </c>
      <c r="P5" s="14">
        <v>47408</v>
      </c>
      <c r="Q5" s="14">
        <v>43176</v>
      </c>
      <c r="R5" s="14">
        <v>39944</v>
      </c>
      <c r="S5" s="14">
        <v>38750</v>
      </c>
      <c r="T5" s="14">
        <v>34301</v>
      </c>
      <c r="U5" s="14">
        <v>29094</v>
      </c>
      <c r="V5" s="14">
        <v>27440</v>
      </c>
      <c r="W5" s="14">
        <v>25154</v>
      </c>
      <c r="X5" s="14">
        <v>21787</v>
      </c>
      <c r="Y5" s="14">
        <v>19583</v>
      </c>
      <c r="Z5" s="14">
        <v>18715</v>
      </c>
      <c r="AA5" s="14">
        <v>16535</v>
      </c>
      <c r="AB5" s="14">
        <v>18524</v>
      </c>
      <c r="AC5" s="14">
        <v>19097</v>
      </c>
      <c r="AD5" s="14">
        <v>14044</v>
      </c>
      <c r="AE5" s="18">
        <f>1/AC5*(AD5-AC5)</f>
        <v>-0.26459653348693513</v>
      </c>
      <c r="AF5" t="s">
        <v>1</v>
      </c>
      <c r="AG5" s="17">
        <f>1/$AC$11*AC5</f>
        <v>0.35326217651084924</v>
      </c>
    </row>
    <row r="6" spans="1:33" x14ac:dyDescent="0.3">
      <c r="A6" t="s">
        <v>246</v>
      </c>
      <c r="B6" t="s">
        <v>2</v>
      </c>
      <c r="C6" s="14">
        <v>4716</v>
      </c>
      <c r="D6" s="14">
        <v>4913</v>
      </c>
      <c r="E6" s="14">
        <v>5902</v>
      </c>
      <c r="F6" s="14">
        <v>6686</v>
      </c>
      <c r="G6" s="14">
        <v>7448</v>
      </c>
      <c r="H6" s="14">
        <v>14446</v>
      </c>
      <c r="I6" s="14">
        <v>14862</v>
      </c>
      <c r="J6" s="14">
        <v>16414</v>
      </c>
      <c r="K6" s="14">
        <v>19245</v>
      </c>
      <c r="L6" s="14">
        <v>19167</v>
      </c>
      <c r="M6" s="14">
        <v>17895</v>
      </c>
      <c r="N6" s="14">
        <v>16974</v>
      </c>
      <c r="O6" s="14">
        <v>19518</v>
      </c>
      <c r="P6" s="14">
        <v>16781</v>
      </c>
      <c r="Q6" s="14">
        <v>18145</v>
      </c>
      <c r="R6" s="14">
        <v>16681</v>
      </c>
      <c r="S6" s="14">
        <v>19218</v>
      </c>
      <c r="T6" s="14">
        <v>17450</v>
      </c>
      <c r="U6" s="14">
        <v>15661</v>
      </c>
      <c r="V6" s="14">
        <v>14895</v>
      </c>
      <c r="W6" s="14">
        <v>14460</v>
      </c>
      <c r="X6" s="14">
        <v>13515</v>
      </c>
      <c r="Y6" s="14">
        <v>13326</v>
      </c>
      <c r="Z6" s="14">
        <v>11212</v>
      </c>
      <c r="AA6" s="14">
        <v>11844</v>
      </c>
      <c r="AB6" s="14">
        <v>12767</v>
      </c>
      <c r="AC6" s="14">
        <v>12951</v>
      </c>
      <c r="AD6" s="14">
        <v>9544</v>
      </c>
      <c r="AE6" s="18">
        <f t="shared" ref="AE6:AE10" si="0">1/AC6*(AD6-AC6)</f>
        <v>-0.26306848891977452</v>
      </c>
      <c r="AF6" t="s">
        <v>2</v>
      </c>
      <c r="AG6" s="17">
        <f t="shared" ref="AG6:AG10" si="1">1/$AC$11*AC6</f>
        <v>0.23957157920050315</v>
      </c>
    </row>
    <row r="7" spans="1:33" x14ac:dyDescent="0.3">
      <c r="A7" t="s">
        <v>267</v>
      </c>
      <c r="B7" t="s">
        <v>4</v>
      </c>
      <c r="C7" s="14">
        <v>7997</v>
      </c>
      <c r="D7" s="14">
        <v>8369</v>
      </c>
      <c r="E7" s="14">
        <v>8545</v>
      </c>
      <c r="F7" s="14">
        <v>9141</v>
      </c>
      <c r="G7" s="14">
        <v>10011</v>
      </c>
      <c r="H7" s="14">
        <v>12926</v>
      </c>
      <c r="I7" s="14">
        <v>13610</v>
      </c>
      <c r="J7" s="14">
        <v>14413</v>
      </c>
      <c r="K7" s="14">
        <v>15367</v>
      </c>
      <c r="L7" s="14">
        <v>11877</v>
      </c>
      <c r="M7" s="14">
        <v>12507</v>
      </c>
      <c r="N7" s="14">
        <v>13034</v>
      </c>
      <c r="O7" s="14">
        <v>13732</v>
      </c>
      <c r="P7" s="14">
        <v>13567</v>
      </c>
      <c r="Q7" s="14">
        <v>13525</v>
      </c>
      <c r="R7" s="14">
        <v>17682</v>
      </c>
      <c r="S7" s="14">
        <v>16734</v>
      </c>
      <c r="T7" s="14">
        <v>15271</v>
      </c>
      <c r="U7" s="14">
        <v>14249</v>
      </c>
      <c r="V7" s="14">
        <v>12856</v>
      </c>
      <c r="W7" s="14">
        <v>12194</v>
      </c>
      <c r="X7" s="14">
        <v>12088</v>
      </c>
      <c r="Y7" s="14">
        <v>11990</v>
      </c>
      <c r="Z7" s="14">
        <v>11666</v>
      </c>
      <c r="AA7" s="14">
        <v>10866</v>
      </c>
      <c r="AB7" s="14">
        <v>11263</v>
      </c>
      <c r="AC7" s="14">
        <v>10717</v>
      </c>
      <c r="AD7" s="14">
        <v>10768</v>
      </c>
      <c r="AE7" s="18">
        <f t="shared" si="0"/>
        <v>4.7587944387421852E-3</v>
      </c>
      <c r="AF7" t="s">
        <v>4</v>
      </c>
      <c r="AG7" s="17">
        <f t="shared" si="1"/>
        <v>0.19824636045801808</v>
      </c>
    </row>
    <row r="8" spans="1:33" x14ac:dyDescent="0.3">
      <c r="A8" t="s">
        <v>269</v>
      </c>
      <c r="B8" t="s">
        <v>3</v>
      </c>
      <c r="C8" s="14">
        <v>4938</v>
      </c>
      <c r="D8" s="14">
        <v>4351</v>
      </c>
      <c r="E8" s="14">
        <v>5042</v>
      </c>
      <c r="F8" s="14">
        <v>5825</v>
      </c>
      <c r="G8" s="14">
        <v>6366</v>
      </c>
      <c r="H8" s="14">
        <v>6663</v>
      </c>
      <c r="I8" s="14">
        <v>7827</v>
      </c>
      <c r="J8" s="14">
        <v>8689</v>
      </c>
      <c r="K8" s="14">
        <v>9945</v>
      </c>
      <c r="L8" s="14">
        <v>9336</v>
      </c>
      <c r="M8" s="14">
        <v>9930</v>
      </c>
      <c r="N8" s="14">
        <v>10126</v>
      </c>
      <c r="O8" s="14">
        <v>10128</v>
      </c>
      <c r="P8" s="14">
        <v>9286</v>
      </c>
      <c r="Q8" s="14">
        <v>9984</v>
      </c>
      <c r="R8" s="14">
        <v>8596</v>
      </c>
      <c r="S8" s="14">
        <v>8168</v>
      </c>
      <c r="T8" s="14">
        <v>7735</v>
      </c>
      <c r="U8" s="14">
        <v>7645</v>
      </c>
      <c r="V8" s="14">
        <v>7112</v>
      </c>
      <c r="W8" s="14">
        <v>7197</v>
      </c>
      <c r="X8" s="14">
        <v>7099</v>
      </c>
      <c r="Y8" s="14">
        <v>7293</v>
      </c>
      <c r="Z8" s="14">
        <v>6259</v>
      </c>
      <c r="AA8" s="14">
        <v>6125</v>
      </c>
      <c r="AB8" s="14">
        <v>6460</v>
      </c>
      <c r="AC8" s="14">
        <v>5912</v>
      </c>
      <c r="AD8" s="14">
        <v>5593</v>
      </c>
      <c r="AE8" s="18">
        <f t="shared" si="0"/>
        <v>-5.3958051420838975E-2</v>
      </c>
      <c r="AF8" t="s">
        <v>3</v>
      </c>
      <c r="AG8" s="17">
        <f t="shared" si="1"/>
        <v>0.10936199337760594</v>
      </c>
    </row>
    <row r="9" spans="1:33" x14ac:dyDescent="0.3">
      <c r="A9" t="s">
        <v>273</v>
      </c>
      <c r="B9" t="s">
        <v>6</v>
      </c>
      <c r="C9" s="14">
        <v>11564</v>
      </c>
      <c r="D9" s="14">
        <v>12427</v>
      </c>
      <c r="E9" s="14">
        <v>13531</v>
      </c>
      <c r="F9" s="14">
        <v>13459</v>
      </c>
      <c r="G9" s="14">
        <v>14450</v>
      </c>
      <c r="H9" s="14">
        <v>15020</v>
      </c>
      <c r="I9" s="14">
        <v>13724</v>
      </c>
      <c r="J9" s="14">
        <v>13755</v>
      </c>
      <c r="K9" s="14">
        <v>12906</v>
      </c>
      <c r="L9" s="14">
        <v>10896</v>
      </c>
      <c r="M9" s="14">
        <v>9620</v>
      </c>
      <c r="N9" s="14">
        <v>9030</v>
      </c>
      <c r="O9" s="14">
        <v>8337</v>
      </c>
      <c r="P9" s="14">
        <v>7532</v>
      </c>
      <c r="Q9" s="14">
        <v>7002</v>
      </c>
      <c r="R9" s="14">
        <v>6607</v>
      </c>
      <c r="S9" s="14">
        <v>6003</v>
      </c>
      <c r="T9" s="14">
        <v>5637</v>
      </c>
      <c r="U9" s="14">
        <v>5686</v>
      </c>
      <c r="V9" s="14">
        <v>6382</v>
      </c>
      <c r="W9" s="14">
        <v>6132</v>
      </c>
      <c r="X9" s="14">
        <v>5781</v>
      </c>
      <c r="Y9" s="14">
        <v>5540</v>
      </c>
      <c r="Z9" s="14">
        <v>5280</v>
      </c>
      <c r="AA9" s="14">
        <v>4575</v>
      </c>
      <c r="AB9" s="14">
        <v>4420</v>
      </c>
      <c r="AC9" s="14">
        <v>4428</v>
      </c>
      <c r="AD9" s="14">
        <v>4080</v>
      </c>
      <c r="AE9" s="18">
        <f t="shared" si="0"/>
        <v>-7.8590785907859076E-2</v>
      </c>
      <c r="AF9" t="s">
        <v>6</v>
      </c>
      <c r="AG9" s="17">
        <f t="shared" si="1"/>
        <v>8.1910505188775226E-2</v>
      </c>
    </row>
    <row r="10" spans="1:33" x14ac:dyDescent="0.3">
      <c r="A10" t="s">
        <v>278</v>
      </c>
      <c r="B10" t="s">
        <v>7</v>
      </c>
      <c r="C10" s="14">
        <v>769</v>
      </c>
      <c r="D10" s="14">
        <v>669</v>
      </c>
      <c r="E10" s="14">
        <v>721</v>
      </c>
      <c r="F10" s="14">
        <v>783</v>
      </c>
      <c r="G10" s="14">
        <v>756</v>
      </c>
      <c r="H10" s="14">
        <v>773</v>
      </c>
      <c r="I10" s="14">
        <v>835</v>
      </c>
      <c r="J10" s="14">
        <v>875</v>
      </c>
      <c r="K10" s="14">
        <v>794</v>
      </c>
      <c r="L10" s="14">
        <v>798</v>
      </c>
      <c r="M10" s="14">
        <v>805</v>
      </c>
      <c r="N10" s="14">
        <v>840</v>
      </c>
      <c r="O10" s="14">
        <v>791</v>
      </c>
      <c r="P10" s="14">
        <v>678</v>
      </c>
      <c r="Q10" s="14">
        <v>1041</v>
      </c>
      <c r="R10" s="14">
        <v>841</v>
      </c>
      <c r="S10" s="14">
        <v>804</v>
      </c>
      <c r="T10" s="14">
        <v>851</v>
      </c>
      <c r="U10" s="14">
        <v>828</v>
      </c>
      <c r="V10" s="14">
        <v>950</v>
      </c>
      <c r="W10" s="14">
        <v>1078</v>
      </c>
      <c r="X10" s="14">
        <v>1122</v>
      </c>
      <c r="Y10" s="14">
        <v>1097</v>
      </c>
      <c r="Z10" s="14">
        <v>1112</v>
      </c>
      <c r="AA10" s="14">
        <v>970</v>
      </c>
      <c r="AB10" s="14">
        <v>1152</v>
      </c>
      <c r="AC10" s="14">
        <v>954</v>
      </c>
      <c r="AD10" s="14">
        <v>885</v>
      </c>
      <c r="AE10" s="18">
        <f t="shared" si="0"/>
        <v>-7.2327044025157231E-2</v>
      </c>
      <c r="AF10" t="s">
        <v>7</v>
      </c>
      <c r="AG10" s="17">
        <f t="shared" si="1"/>
        <v>1.7647385264248319E-2</v>
      </c>
    </row>
    <row r="11" spans="1:33" s="11" customFormat="1" x14ac:dyDescent="0.3">
      <c r="A11" s="11" t="s">
        <v>266</v>
      </c>
      <c r="C11" s="15">
        <f t="shared" ref="C11:AC11" si="2">SUM(C5:C10)</f>
        <v>92395</v>
      </c>
      <c r="D11" s="15">
        <f t="shared" si="2"/>
        <v>93859</v>
      </c>
      <c r="E11" s="15">
        <f t="shared" si="2"/>
        <v>94016</v>
      </c>
      <c r="F11" s="15">
        <f t="shared" si="2"/>
        <v>88816</v>
      </c>
      <c r="G11" s="15">
        <f t="shared" si="2"/>
        <v>93053</v>
      </c>
      <c r="H11" s="15">
        <f t="shared" si="2"/>
        <v>107370</v>
      </c>
      <c r="I11" s="15">
        <f t="shared" si="2"/>
        <v>111892</v>
      </c>
      <c r="J11" s="15">
        <f t="shared" si="2"/>
        <v>131244</v>
      </c>
      <c r="K11" s="15">
        <f t="shared" si="2"/>
        <v>123563</v>
      </c>
      <c r="L11" s="15">
        <f t="shared" si="2"/>
        <v>115151</v>
      </c>
      <c r="M11" s="15">
        <f t="shared" si="2"/>
        <v>110802</v>
      </c>
      <c r="N11" s="15">
        <f t="shared" si="2"/>
        <v>104759</v>
      </c>
      <c r="O11" s="15">
        <f t="shared" si="2"/>
        <v>104905</v>
      </c>
      <c r="P11" s="15">
        <f t="shared" si="2"/>
        <v>95252</v>
      </c>
      <c r="Q11" s="15">
        <f t="shared" si="2"/>
        <v>92873</v>
      </c>
      <c r="R11" s="15">
        <f t="shared" si="2"/>
        <v>90351</v>
      </c>
      <c r="S11" s="15">
        <f t="shared" si="2"/>
        <v>89677</v>
      </c>
      <c r="T11" s="15">
        <f t="shared" si="2"/>
        <v>81245</v>
      </c>
      <c r="U11" s="15">
        <f t="shared" si="2"/>
        <v>73163</v>
      </c>
      <c r="V11" s="15">
        <f t="shared" si="2"/>
        <v>69635</v>
      </c>
      <c r="W11" s="15">
        <f t="shared" si="2"/>
        <v>66215</v>
      </c>
      <c r="X11" s="15">
        <f t="shared" si="2"/>
        <v>61392</v>
      </c>
      <c r="Y11" s="15">
        <f t="shared" si="2"/>
        <v>58829</v>
      </c>
      <c r="Z11" s="15">
        <f t="shared" si="2"/>
        <v>54244</v>
      </c>
      <c r="AA11" s="15">
        <f t="shared" si="2"/>
        <v>50915</v>
      </c>
      <c r="AB11" s="15">
        <f t="shared" si="2"/>
        <v>54586</v>
      </c>
      <c r="AC11" s="15">
        <f t="shared" si="2"/>
        <v>54059</v>
      </c>
      <c r="AD11" s="15">
        <v>44914</v>
      </c>
      <c r="AF11" s="11" t="s">
        <v>266</v>
      </c>
    </row>
    <row r="13" spans="1:33" x14ac:dyDescent="0.3">
      <c r="A13" s="11" t="s">
        <v>284</v>
      </c>
      <c r="B13" s="15">
        <v>54586</v>
      </c>
      <c r="AA13" s="13">
        <f>100/AA11*(AA11-AB11)</f>
        <v>-7.2100559756456839</v>
      </c>
      <c r="AB13" s="13">
        <f>AB11-AC11</f>
        <v>527</v>
      </c>
      <c r="AF13" s="13">
        <v>54586</v>
      </c>
    </row>
    <row r="14" spans="1:33" x14ac:dyDescent="0.3">
      <c r="A14" t="s">
        <v>1</v>
      </c>
      <c r="B14" s="16">
        <v>0.33935441321950682</v>
      </c>
      <c r="AF14" s="13">
        <v>33.935441321950684</v>
      </c>
    </row>
    <row r="15" spans="1:33" x14ac:dyDescent="0.3">
      <c r="A15" t="s">
        <v>2</v>
      </c>
      <c r="B15" s="16">
        <v>0.23388781006118786</v>
      </c>
      <c r="AF15" s="13">
        <v>23.388781006118787</v>
      </c>
    </row>
    <row r="16" spans="1:33" x14ac:dyDescent="0.3">
      <c r="A16" t="s">
        <v>3</v>
      </c>
      <c r="B16" s="16">
        <v>0.1183453632799619</v>
      </c>
      <c r="AF16" s="13">
        <v>11.83453632799619</v>
      </c>
    </row>
    <row r="17" spans="1:32" x14ac:dyDescent="0.3">
      <c r="A17" t="s">
        <v>4</v>
      </c>
      <c r="B17" s="16">
        <v>0.20633495768145679</v>
      </c>
      <c r="AF17" s="13">
        <v>20.633495768145679</v>
      </c>
    </row>
    <row r="18" spans="1:32" x14ac:dyDescent="0.3">
      <c r="A18" t="s">
        <v>5</v>
      </c>
      <c r="B18" s="16">
        <v>2.1104312461070602E-2</v>
      </c>
      <c r="AF18" s="13">
        <v>2.1104312461070602</v>
      </c>
    </row>
    <row r="19" spans="1:32" x14ac:dyDescent="0.3">
      <c r="A19" t="s">
        <v>6</v>
      </c>
      <c r="B19" s="16">
        <v>8.0973143296816041E-2</v>
      </c>
      <c r="AF19" s="13">
        <v>8.0973143296816037</v>
      </c>
    </row>
  </sheetData>
  <sortState xmlns:xlrd2="http://schemas.microsoft.com/office/spreadsheetml/2017/richdata2" columnSort="1" ref="C4:AC70">
    <sortCondition ref="C4:AC4"/>
  </sortState>
  <hyperlinks>
    <hyperlink ref="A2" r:id="rId1" xr:uid="{DD5687FE-1F59-40E9-9413-4DD0F7A40E1D}"/>
  </hyperlinks>
  <pageMargins left="0.7" right="0.7" top="0.75" bottom="0.75" header="0.3" footer="0.3"/>
  <ignoredErrors>
    <ignoredError sqref="C11:AD11" formulaRange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0295AB-1741-4B1B-BB3E-D444A7696EE8}">
  <dimension ref="A1:I20"/>
  <sheetViews>
    <sheetView workbookViewId="0"/>
  </sheetViews>
  <sheetFormatPr defaultRowHeight="14.4" x14ac:dyDescent="0.3"/>
  <cols>
    <col min="1" max="1" width="20.77734375" customWidth="1"/>
    <col min="2" max="9" width="14.77734375" customWidth="1"/>
  </cols>
  <sheetData>
    <row r="1" spans="1:9" x14ac:dyDescent="0.3">
      <c r="A1" s="10" t="s">
        <v>240</v>
      </c>
    </row>
    <row r="2" spans="1:9" x14ac:dyDescent="0.3">
      <c r="A2" s="2" t="s">
        <v>243</v>
      </c>
    </row>
    <row r="4" spans="1:9" s="20" customFormat="1" x14ac:dyDescent="0.3">
      <c r="B4" s="20" t="s">
        <v>13</v>
      </c>
      <c r="C4" s="20" t="s">
        <v>14</v>
      </c>
      <c r="D4" s="20" t="s">
        <v>11</v>
      </c>
      <c r="E4" s="20" t="s">
        <v>12</v>
      </c>
      <c r="F4" s="20" t="s">
        <v>8</v>
      </c>
      <c r="G4" s="20" t="s">
        <v>15</v>
      </c>
      <c r="H4" s="20" t="s">
        <v>9</v>
      </c>
      <c r="I4" s="20" t="s">
        <v>10</v>
      </c>
    </row>
    <row r="5" spans="1:9" x14ac:dyDescent="0.3">
      <c r="A5" t="s">
        <v>6</v>
      </c>
      <c r="B5" s="14">
        <v>502</v>
      </c>
      <c r="C5" s="14">
        <v>418</v>
      </c>
      <c r="D5" s="14">
        <v>539</v>
      </c>
      <c r="E5" s="14">
        <v>660</v>
      </c>
      <c r="F5" s="14">
        <v>582</v>
      </c>
      <c r="G5" s="14">
        <v>562</v>
      </c>
      <c r="H5" s="14">
        <v>460</v>
      </c>
      <c r="I5" s="14">
        <v>693</v>
      </c>
    </row>
    <row r="6" spans="1:9" x14ac:dyDescent="0.3">
      <c r="A6" t="s">
        <v>7</v>
      </c>
      <c r="B6" s="14">
        <v>101</v>
      </c>
      <c r="C6" s="14">
        <v>72</v>
      </c>
      <c r="D6" s="14">
        <v>137</v>
      </c>
      <c r="E6" s="14">
        <v>145</v>
      </c>
      <c r="F6" s="14">
        <v>183</v>
      </c>
      <c r="G6" s="14">
        <v>97</v>
      </c>
      <c r="H6" s="14">
        <v>73</v>
      </c>
      <c r="I6" s="14">
        <v>144</v>
      </c>
    </row>
    <row r="7" spans="1:9" x14ac:dyDescent="0.3">
      <c r="A7" t="s">
        <v>1</v>
      </c>
      <c r="B7" s="14">
        <v>1354</v>
      </c>
      <c r="C7" s="14">
        <v>1743</v>
      </c>
      <c r="D7" s="14">
        <v>1653</v>
      </c>
      <c r="E7" s="14">
        <v>2010</v>
      </c>
      <c r="F7" s="14">
        <v>2168</v>
      </c>
      <c r="G7" s="14">
        <v>2196</v>
      </c>
      <c r="H7" s="14">
        <v>3950</v>
      </c>
      <c r="I7" s="14">
        <v>4019</v>
      </c>
    </row>
    <row r="8" spans="1:9" x14ac:dyDescent="0.3">
      <c r="A8" t="s">
        <v>3</v>
      </c>
      <c r="B8" s="14">
        <v>517</v>
      </c>
      <c r="C8" s="14">
        <v>624</v>
      </c>
      <c r="D8" s="14">
        <v>771</v>
      </c>
      <c r="E8" s="14">
        <v>674</v>
      </c>
      <c r="F8" s="14">
        <v>845</v>
      </c>
      <c r="G8" s="14">
        <v>573</v>
      </c>
      <c r="H8" s="14">
        <v>984</v>
      </c>
      <c r="I8" s="14">
        <v>915</v>
      </c>
    </row>
    <row r="9" spans="1:9" x14ac:dyDescent="0.3">
      <c r="A9" t="s">
        <v>4</v>
      </c>
      <c r="B9" s="14">
        <v>1144</v>
      </c>
      <c r="C9" s="14">
        <v>1177</v>
      </c>
      <c r="D9" s="14">
        <v>1321</v>
      </c>
      <c r="E9" s="14">
        <v>1455</v>
      </c>
      <c r="F9" s="14">
        <v>1519</v>
      </c>
      <c r="G9" s="14">
        <v>1439</v>
      </c>
      <c r="H9" s="14">
        <v>1232</v>
      </c>
      <c r="I9" s="14">
        <v>1423</v>
      </c>
    </row>
    <row r="10" spans="1:9" x14ac:dyDescent="0.3">
      <c r="A10" t="s">
        <v>2</v>
      </c>
      <c r="B10" s="14">
        <v>1156</v>
      </c>
      <c r="C10" s="14">
        <v>1293</v>
      </c>
      <c r="D10" s="14">
        <v>1914</v>
      </c>
      <c r="E10" s="14">
        <v>1655</v>
      </c>
      <c r="F10" s="14">
        <v>1347</v>
      </c>
      <c r="G10" s="14">
        <v>1795</v>
      </c>
      <c r="H10" s="14">
        <v>2023</v>
      </c>
      <c r="I10" s="14">
        <v>1688</v>
      </c>
    </row>
    <row r="11" spans="1:9" s="11" customFormat="1" x14ac:dyDescent="0.3">
      <c r="A11" s="11" t="s">
        <v>284</v>
      </c>
      <c r="B11" s="15">
        <f t="shared" ref="B11:I11" si="0">SUM(B5:B10)</f>
        <v>4774</v>
      </c>
      <c r="C11" s="15">
        <f t="shared" si="0"/>
        <v>5327</v>
      </c>
      <c r="D11" s="15">
        <f t="shared" si="0"/>
        <v>6335</v>
      </c>
      <c r="E11" s="15">
        <f t="shared" si="0"/>
        <v>6599</v>
      </c>
      <c r="F11" s="15">
        <f t="shared" si="0"/>
        <v>6644</v>
      </c>
      <c r="G11" s="15">
        <f t="shared" si="0"/>
        <v>6662</v>
      </c>
      <c r="H11" s="15">
        <f t="shared" si="0"/>
        <v>8722</v>
      </c>
      <c r="I11" s="15">
        <f t="shared" si="0"/>
        <v>8882</v>
      </c>
    </row>
    <row r="13" spans="1:9" s="20" customFormat="1" x14ac:dyDescent="0.3">
      <c r="B13" s="20" t="s">
        <v>13</v>
      </c>
      <c r="C13" s="20" t="s">
        <v>14</v>
      </c>
      <c r="D13" s="20" t="s">
        <v>11</v>
      </c>
      <c r="E13" s="20" t="s">
        <v>12</v>
      </c>
      <c r="F13" s="20" t="s">
        <v>8</v>
      </c>
      <c r="G13" s="20" t="s">
        <v>15</v>
      </c>
      <c r="H13" s="20" t="s">
        <v>9</v>
      </c>
      <c r="I13" s="20" t="s">
        <v>10</v>
      </c>
    </row>
    <row r="14" spans="1:9" x14ac:dyDescent="0.3">
      <c r="A14" t="s">
        <v>6</v>
      </c>
      <c r="B14" s="40">
        <f>1/B$11*B5</f>
        <v>0.1051529116045245</v>
      </c>
      <c r="C14" s="40">
        <f t="shared" ref="C14:I14" si="1">1/C$11*C5</f>
        <v>7.8468180964895815E-2</v>
      </c>
      <c r="D14" s="40">
        <f t="shared" si="1"/>
        <v>8.5082872928176789E-2</v>
      </c>
      <c r="E14" s="40">
        <f t="shared" si="1"/>
        <v>0.1000151538111835</v>
      </c>
      <c r="F14" s="40">
        <f t="shared" si="1"/>
        <v>8.7597832630945213E-2</v>
      </c>
      <c r="G14" s="40">
        <f t="shared" si="1"/>
        <v>8.4359051335935159E-2</v>
      </c>
      <c r="H14" s="40">
        <f t="shared" si="1"/>
        <v>5.2740197202476496E-2</v>
      </c>
      <c r="I14" s="40">
        <f t="shared" si="1"/>
        <v>7.8022967800045029E-2</v>
      </c>
    </row>
    <row r="15" spans="1:9" x14ac:dyDescent="0.3">
      <c r="A15" t="s">
        <v>7</v>
      </c>
      <c r="B15" s="40">
        <f t="shared" ref="B15:I15" si="2">1/B$11*B6</f>
        <v>2.1156263091746962E-2</v>
      </c>
      <c r="C15" s="40">
        <f t="shared" si="2"/>
        <v>1.351605030974282E-2</v>
      </c>
      <c r="D15" s="40">
        <f t="shared" si="2"/>
        <v>2.1625887924230463E-2</v>
      </c>
      <c r="E15" s="40">
        <f t="shared" si="2"/>
        <v>2.1973026216093348E-2</v>
      </c>
      <c r="F15" s="40">
        <f t="shared" si="2"/>
        <v>2.7543648404575558E-2</v>
      </c>
      <c r="G15" s="40">
        <f t="shared" si="2"/>
        <v>1.4560192134494146E-2</v>
      </c>
      <c r="H15" s="40">
        <f t="shared" si="2"/>
        <v>8.3696399908277912E-3</v>
      </c>
      <c r="I15" s="40">
        <f t="shared" si="2"/>
        <v>1.6212564737671697E-2</v>
      </c>
    </row>
    <row r="16" spans="1:9" x14ac:dyDescent="0.3">
      <c r="A16" t="s">
        <v>1</v>
      </c>
      <c r="B16" s="40">
        <f t="shared" ref="B16:I16" si="3">1/B$11*B7</f>
        <v>0.28361960620025134</v>
      </c>
      <c r="C16" s="40">
        <f t="shared" si="3"/>
        <v>0.32720105124835741</v>
      </c>
      <c r="D16" s="40">
        <f t="shared" si="3"/>
        <v>0.26093133385951062</v>
      </c>
      <c r="E16" s="40">
        <f t="shared" si="3"/>
        <v>0.30459160478860431</v>
      </c>
      <c r="F16" s="40">
        <f t="shared" si="3"/>
        <v>0.3263094521372667</v>
      </c>
      <c r="G16" s="40">
        <f t="shared" si="3"/>
        <v>0.32963074151906335</v>
      </c>
      <c r="H16" s="40">
        <f t="shared" si="3"/>
        <v>0.45287778032561338</v>
      </c>
      <c r="I16" s="40">
        <f t="shared" si="3"/>
        <v>0.45248817833821209</v>
      </c>
    </row>
    <row r="17" spans="1:9" x14ac:dyDescent="0.3">
      <c r="A17" t="s">
        <v>3</v>
      </c>
      <c r="B17" s="40">
        <f t="shared" ref="B17:I17" si="4">1/B$11*B8</f>
        <v>0.10829493087557604</v>
      </c>
      <c r="C17" s="40">
        <f t="shared" si="4"/>
        <v>0.11713910268443778</v>
      </c>
      <c r="D17" s="40">
        <f t="shared" si="4"/>
        <v>0.12170481452249407</v>
      </c>
      <c r="E17" s="40">
        <f t="shared" si="4"/>
        <v>0.10213668737687528</v>
      </c>
      <c r="F17" s="40">
        <f t="shared" si="4"/>
        <v>0.12718242022877785</v>
      </c>
      <c r="G17" s="40">
        <f t="shared" si="4"/>
        <v>8.6010207145001502E-2</v>
      </c>
      <c r="H17" s="40">
        <f t="shared" si="4"/>
        <v>0.11281816097225407</v>
      </c>
      <c r="I17" s="40">
        <f t="shared" si="4"/>
        <v>0.1030173384372889</v>
      </c>
    </row>
    <row r="18" spans="1:9" x14ac:dyDescent="0.3">
      <c r="A18" t="s">
        <v>4</v>
      </c>
      <c r="B18" s="40">
        <f t="shared" ref="B18:I18" si="5">1/B$11*B9</f>
        <v>0.23963133640552994</v>
      </c>
      <c r="C18" s="40">
        <f t="shared" si="5"/>
        <v>0.22094987798010138</v>
      </c>
      <c r="D18" s="40">
        <f t="shared" si="5"/>
        <v>0.20852407261247038</v>
      </c>
      <c r="E18" s="40">
        <f t="shared" si="5"/>
        <v>0.2204879527201091</v>
      </c>
      <c r="F18" s="40">
        <f t="shared" si="5"/>
        <v>0.22862733293196869</v>
      </c>
      <c r="G18" s="40">
        <f t="shared" si="5"/>
        <v>0.21600120084058841</v>
      </c>
      <c r="H18" s="40">
        <f t="shared" si="5"/>
        <v>0.14125200642054575</v>
      </c>
      <c r="I18" s="40">
        <f t="shared" si="5"/>
        <v>0.16021166403963072</v>
      </c>
    </row>
    <row r="19" spans="1:9" x14ac:dyDescent="0.3">
      <c r="A19" t="s">
        <v>2</v>
      </c>
      <c r="B19" s="40">
        <f t="shared" ref="B19:I19" si="6">1/B$11*B10</f>
        <v>0.24214495182237117</v>
      </c>
      <c r="C19" s="40">
        <f t="shared" si="6"/>
        <v>0.24272573681246482</v>
      </c>
      <c r="D19" s="40">
        <f t="shared" si="6"/>
        <v>0.3021310181531176</v>
      </c>
      <c r="E19" s="40">
        <f t="shared" si="6"/>
        <v>0.2507955750871344</v>
      </c>
      <c r="F19" s="40">
        <f t="shared" si="6"/>
        <v>0.202739313666466</v>
      </c>
      <c r="G19" s="40">
        <f t="shared" si="6"/>
        <v>0.26943860702491745</v>
      </c>
      <c r="H19" s="40">
        <f t="shared" si="6"/>
        <v>0.2319422150882825</v>
      </c>
      <c r="I19" s="40">
        <f t="shared" si="6"/>
        <v>0.19004728664715154</v>
      </c>
    </row>
    <row r="20" spans="1:9" s="11" customFormat="1" x14ac:dyDescent="0.3">
      <c r="A20" s="11" t="s">
        <v>284</v>
      </c>
      <c r="B20" s="41">
        <f t="shared" ref="B20:I20" si="7">1/B$11*B11</f>
        <v>1</v>
      </c>
      <c r="C20" s="41">
        <f t="shared" si="7"/>
        <v>1</v>
      </c>
      <c r="D20" s="41">
        <f t="shared" si="7"/>
        <v>0.99999999999999989</v>
      </c>
      <c r="E20" s="41">
        <f t="shared" si="7"/>
        <v>0.99999999999999989</v>
      </c>
      <c r="F20" s="41">
        <f t="shared" si="7"/>
        <v>1</v>
      </c>
      <c r="G20" s="41">
        <f t="shared" si="7"/>
        <v>1</v>
      </c>
      <c r="H20" s="41">
        <f t="shared" si="7"/>
        <v>1</v>
      </c>
      <c r="I20" s="41">
        <f t="shared" si="7"/>
        <v>1</v>
      </c>
    </row>
  </sheetData>
  <hyperlinks>
    <hyperlink ref="A2" r:id="rId1" xr:uid="{E9677BEE-1003-426C-94FA-4665B47E801A}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9DB352-B7B7-420A-93F0-57F0B63C0B2F}">
  <dimension ref="A1:I12"/>
  <sheetViews>
    <sheetView workbookViewId="0"/>
  </sheetViews>
  <sheetFormatPr defaultRowHeight="14.4" x14ac:dyDescent="0.3"/>
  <cols>
    <col min="1" max="1" width="20.77734375" customWidth="1"/>
    <col min="2" max="9" width="14.77734375" customWidth="1"/>
  </cols>
  <sheetData>
    <row r="1" spans="1:9" x14ac:dyDescent="0.3">
      <c r="A1" s="10" t="s">
        <v>241</v>
      </c>
    </row>
    <row r="2" spans="1:9" x14ac:dyDescent="0.3">
      <c r="A2" s="2" t="s">
        <v>243</v>
      </c>
    </row>
    <row r="3" spans="1:9" x14ac:dyDescent="0.3">
      <c r="A3" s="2" t="s">
        <v>289</v>
      </c>
    </row>
    <row r="5" spans="1:9" s="20" customFormat="1" x14ac:dyDescent="0.3">
      <c r="B5" s="20" t="s">
        <v>12</v>
      </c>
      <c r="C5" s="20" t="s">
        <v>13</v>
      </c>
      <c r="D5" s="20" t="s">
        <v>14</v>
      </c>
      <c r="E5" s="20" t="s">
        <v>11</v>
      </c>
      <c r="F5" s="20" t="s">
        <v>15</v>
      </c>
      <c r="G5" s="20" t="s">
        <v>8</v>
      </c>
      <c r="H5" s="20" t="s">
        <v>10</v>
      </c>
      <c r="I5" s="20" t="s">
        <v>9</v>
      </c>
    </row>
    <row r="6" spans="1:9" x14ac:dyDescent="0.3">
      <c r="A6" t="s">
        <v>6</v>
      </c>
      <c r="B6" s="44">
        <v>0.81674070957442857</v>
      </c>
      <c r="C6" s="44">
        <v>0.8796600516931703</v>
      </c>
      <c r="D6" s="44">
        <v>0.73907347062182949</v>
      </c>
      <c r="E6" s="44">
        <v>0.8036427830194306</v>
      </c>
      <c r="F6" s="44">
        <v>0.81673463100161892</v>
      </c>
      <c r="G6" s="44">
        <v>0.94208751701665805</v>
      </c>
      <c r="H6" s="44">
        <v>0.88902572786576095</v>
      </c>
      <c r="I6" s="44">
        <v>0.63154715323256039</v>
      </c>
    </row>
    <row r="7" spans="1:9" x14ac:dyDescent="0.3">
      <c r="A7" t="s">
        <v>7</v>
      </c>
      <c r="B7" s="44">
        <v>0.17943545892165474</v>
      </c>
      <c r="C7" s="44">
        <v>0.17698339685460202</v>
      </c>
      <c r="D7" s="44">
        <v>0.12730452125543473</v>
      </c>
      <c r="E7" s="44">
        <v>0.20426541980271243</v>
      </c>
      <c r="F7" s="44">
        <v>0.14096665339351785</v>
      </c>
      <c r="G7" s="44">
        <v>0.29622339452585639</v>
      </c>
      <c r="H7" s="44">
        <v>0.18473261877730096</v>
      </c>
      <c r="I7" s="44">
        <v>0.10022378736081936</v>
      </c>
    </row>
    <row r="8" spans="1:9" x14ac:dyDescent="0.3">
      <c r="A8" t="s">
        <v>1</v>
      </c>
      <c r="B8" s="44">
        <v>2.4873467064312145</v>
      </c>
      <c r="C8" s="44">
        <v>2.3726289043676347</v>
      </c>
      <c r="D8" s="44">
        <v>3.081830285391983</v>
      </c>
      <c r="E8" s="44">
        <v>2.4646039338239678</v>
      </c>
      <c r="F8" s="44">
        <v>3.1913687716718062</v>
      </c>
      <c r="G8" s="44">
        <v>3.5093569362407471</v>
      </c>
      <c r="H8" s="44">
        <v>5.1558360754581436</v>
      </c>
      <c r="I8" s="44">
        <v>5.4230679462361167</v>
      </c>
    </row>
    <row r="9" spans="1:9" x14ac:dyDescent="0.3">
      <c r="A9" t="s">
        <v>3</v>
      </c>
      <c r="B9" s="44">
        <v>0.83406551250479521</v>
      </c>
      <c r="C9" s="44">
        <v>0.90594471459236869</v>
      </c>
      <c r="D9" s="44">
        <v>1.1033058508804343</v>
      </c>
      <c r="E9" s="44">
        <v>1.1495521070648997</v>
      </c>
      <c r="F9" s="44">
        <v>0.8327205401493375</v>
      </c>
      <c r="G9" s="44">
        <v>1.3678074774554574</v>
      </c>
      <c r="H9" s="44">
        <v>1.1738218484807665</v>
      </c>
      <c r="I9" s="44">
        <v>1.3509617364800857</v>
      </c>
    </row>
    <row r="10" spans="1:9" x14ac:dyDescent="0.3">
      <c r="A10" t="s">
        <v>4</v>
      </c>
      <c r="B10" s="44">
        <v>1.8005420188345358</v>
      </c>
      <c r="C10" s="44">
        <v>2.0046436237788585</v>
      </c>
      <c r="D10" s="44">
        <v>2.081075298856204</v>
      </c>
      <c r="E10" s="44">
        <v>1.9695957632071761</v>
      </c>
      <c r="F10" s="44">
        <v>2.0912475694151773</v>
      </c>
      <c r="G10" s="44">
        <v>2.4588160452719996</v>
      </c>
      <c r="H10" s="44">
        <v>1.8255174758340229</v>
      </c>
      <c r="I10" s="44">
        <v>1.6914480277880748</v>
      </c>
    </row>
    <row r="11" spans="1:9" x14ac:dyDescent="0.3">
      <c r="A11" t="s">
        <v>2</v>
      </c>
      <c r="B11" s="44">
        <v>2.0480392035540596</v>
      </c>
      <c r="C11" s="44">
        <v>2.025671354098217</v>
      </c>
      <c r="D11" s="44">
        <v>2.2861770275455155</v>
      </c>
      <c r="E11" s="44">
        <v>2.8537519233751207</v>
      </c>
      <c r="F11" s="44">
        <v>2.6086097200140674</v>
      </c>
      <c r="G11" s="44">
        <v>2.1803984285591724</v>
      </c>
      <c r="H11" s="44">
        <v>2.1654768090005838</v>
      </c>
      <c r="I11" s="44">
        <v>2.7774345456292817</v>
      </c>
    </row>
    <row r="12" spans="1:9" s="11" customFormat="1" x14ac:dyDescent="0.3">
      <c r="A12" s="11" t="s">
        <v>284</v>
      </c>
      <c r="B12" s="45">
        <v>8.1661696098206882</v>
      </c>
      <c r="C12" s="45">
        <v>8.3655320453848514</v>
      </c>
      <c r="D12" s="45">
        <v>9.4187664545514025</v>
      </c>
      <c r="E12" s="45">
        <v>9.4454119302933073</v>
      </c>
      <c r="F12" s="45">
        <v>9.6816478856455248</v>
      </c>
      <c r="G12" s="45">
        <v>10.75468979906989</v>
      </c>
      <c r="H12" s="45">
        <v>11.394410555416579</v>
      </c>
      <c r="I12" s="45">
        <v>11.974683196726939</v>
      </c>
    </row>
  </sheetData>
  <sortState xmlns:xlrd2="http://schemas.microsoft.com/office/spreadsheetml/2017/richdata2" columnSort="1" ref="B5:I12">
    <sortCondition ref="B12:I12"/>
  </sortState>
  <hyperlinks>
    <hyperlink ref="A2" r:id="rId1" xr:uid="{829B632E-92D5-4400-8283-4AB83E76010F}"/>
    <hyperlink ref="A3" r:id="rId2" location="!/view/sk/vbd_dem/om7102rr/v_om7102rr_00_00_00_sk" xr:uid="{DDEF04AB-4DF3-40F3-944A-1440439A3D6E}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3963C7-0BBF-448B-8716-E73E48798DAD}">
  <dimension ref="A1:J13"/>
  <sheetViews>
    <sheetView workbookViewId="0"/>
  </sheetViews>
  <sheetFormatPr defaultRowHeight="14.4" x14ac:dyDescent="0.3"/>
  <cols>
    <col min="1" max="1" width="5.77734375" style="11" customWidth="1"/>
    <col min="2" max="2" width="14.77734375" customWidth="1"/>
    <col min="3" max="3" width="27.77734375" bestFit="1" customWidth="1"/>
    <col min="4" max="4" width="27.77734375" customWidth="1"/>
    <col min="5" max="5" width="10.77734375" customWidth="1"/>
    <col min="8" max="8" width="5.77734375" style="11" customWidth="1"/>
    <col min="9" max="10" width="12.77734375" customWidth="1"/>
  </cols>
  <sheetData>
    <row r="1" spans="1:10" x14ac:dyDescent="0.3">
      <c r="A1" s="10" t="s">
        <v>231</v>
      </c>
    </row>
    <row r="2" spans="1:10" x14ac:dyDescent="0.3">
      <c r="A2" s="2" t="s">
        <v>289</v>
      </c>
    </row>
    <row r="3" spans="1:10" x14ac:dyDescent="0.3">
      <c r="A3" s="2" t="s">
        <v>290</v>
      </c>
    </row>
    <row r="5" spans="1:10" s="20" customFormat="1" x14ac:dyDescent="0.3">
      <c r="B5" s="20" t="s">
        <v>82</v>
      </c>
      <c r="C5" s="20" t="s">
        <v>286</v>
      </c>
      <c r="D5" s="20" t="s">
        <v>285</v>
      </c>
      <c r="E5" s="20" t="s">
        <v>83</v>
      </c>
      <c r="I5" s="20" t="s">
        <v>84</v>
      </c>
      <c r="J5" s="20" t="s">
        <v>85</v>
      </c>
    </row>
    <row r="6" spans="1:10" x14ac:dyDescent="0.3">
      <c r="A6" s="11" t="s">
        <v>78</v>
      </c>
      <c r="B6" s="14">
        <v>4387</v>
      </c>
      <c r="C6" s="14">
        <v>549857</v>
      </c>
      <c r="D6" s="14">
        <v>577464</v>
      </c>
      <c r="E6" s="14">
        <f>D6-C6</f>
        <v>27607</v>
      </c>
      <c r="H6" s="11" t="s">
        <v>78</v>
      </c>
      <c r="I6" s="44">
        <v>7.9784380302515014</v>
      </c>
      <c r="J6" s="44">
        <v>7.6</v>
      </c>
    </row>
    <row r="7" spans="1:10" x14ac:dyDescent="0.3">
      <c r="A7" s="11" t="s">
        <v>79</v>
      </c>
      <c r="B7" s="14">
        <v>5369</v>
      </c>
      <c r="C7" s="14">
        <v>562674</v>
      </c>
      <c r="D7" s="14">
        <v>566008</v>
      </c>
      <c r="E7" s="14">
        <f t="shared" ref="E7:E13" si="0">D7-C7</f>
        <v>3334</v>
      </c>
      <c r="H7" s="11" t="s">
        <v>77</v>
      </c>
      <c r="I7" s="44">
        <v>8.0968051047013461</v>
      </c>
      <c r="J7" s="44">
        <v>6.74</v>
      </c>
    </row>
    <row r="8" spans="1:10" x14ac:dyDescent="0.3">
      <c r="A8" s="11" t="s">
        <v>77</v>
      </c>
      <c r="B8" s="14">
        <v>5450</v>
      </c>
      <c r="C8" s="14">
        <v>673105</v>
      </c>
      <c r="D8" s="14">
        <v>808931</v>
      </c>
      <c r="E8" s="14">
        <f t="shared" si="0"/>
        <v>135826</v>
      </c>
      <c r="H8" s="11" t="s">
        <v>80</v>
      </c>
      <c r="I8" s="44">
        <v>8.7617211887573578</v>
      </c>
      <c r="J8" s="44">
        <v>8.36</v>
      </c>
    </row>
    <row r="9" spans="1:10" x14ac:dyDescent="0.3">
      <c r="A9" s="11" t="s">
        <v>80</v>
      </c>
      <c r="B9" s="14">
        <v>5782</v>
      </c>
      <c r="C9" s="14">
        <v>659916</v>
      </c>
      <c r="D9" s="14">
        <v>691613</v>
      </c>
      <c r="E9" s="14">
        <f t="shared" si="0"/>
        <v>31697</v>
      </c>
      <c r="H9" s="11" t="s">
        <v>76</v>
      </c>
      <c r="I9" s="44">
        <v>9.1430200006435509</v>
      </c>
      <c r="J9" s="44">
        <v>8.8000000000000007</v>
      </c>
    </row>
    <row r="10" spans="1:10" x14ac:dyDescent="0.3">
      <c r="A10" s="11" t="s">
        <v>76</v>
      </c>
      <c r="B10" s="14">
        <v>5967</v>
      </c>
      <c r="C10" s="14">
        <v>652629</v>
      </c>
      <c r="D10" s="14">
        <v>677900</v>
      </c>
      <c r="E10" s="14">
        <f t="shared" si="0"/>
        <v>25271</v>
      </c>
      <c r="H10" s="11" t="s">
        <v>79</v>
      </c>
      <c r="I10" s="44">
        <v>9.5419372496330013</v>
      </c>
      <c r="J10" s="44">
        <v>9.49</v>
      </c>
    </row>
    <row r="11" spans="1:10" x14ac:dyDescent="0.3">
      <c r="A11" s="11" t="s">
        <v>73</v>
      </c>
      <c r="B11" s="14">
        <v>6301</v>
      </c>
      <c r="C11" s="14">
        <v>586381</v>
      </c>
      <c r="D11" s="14">
        <v>625601</v>
      </c>
      <c r="E11" s="14">
        <f t="shared" si="0"/>
        <v>39220</v>
      </c>
      <c r="H11" s="11" t="s">
        <v>75</v>
      </c>
      <c r="I11" s="44">
        <v>10.30515818175027</v>
      </c>
      <c r="J11" s="44">
        <v>10.59</v>
      </c>
    </row>
    <row r="12" spans="1:10" x14ac:dyDescent="0.3">
      <c r="A12" s="11" t="s">
        <v>75</v>
      </c>
      <c r="B12" s="14">
        <v>8277</v>
      </c>
      <c r="C12" s="14">
        <v>803190</v>
      </c>
      <c r="D12" s="14">
        <v>782216</v>
      </c>
      <c r="E12" s="14">
        <f t="shared" si="0"/>
        <v>-20974</v>
      </c>
      <c r="H12" s="11" t="s">
        <v>73</v>
      </c>
      <c r="I12" s="44">
        <v>10.745573270620978</v>
      </c>
      <c r="J12" s="44">
        <v>10.07</v>
      </c>
    </row>
    <row r="13" spans="1:10" x14ac:dyDescent="0.3">
      <c r="A13" s="11" t="s">
        <v>74</v>
      </c>
      <c r="B13" s="14">
        <v>8669</v>
      </c>
      <c r="C13" s="14">
        <v>745860</v>
      </c>
      <c r="D13" s="14">
        <v>719537</v>
      </c>
      <c r="E13" s="14">
        <f t="shared" si="0"/>
        <v>-26323</v>
      </c>
      <c r="H13" s="11" t="s">
        <v>74</v>
      </c>
      <c r="I13" s="44">
        <v>11.62282465878315</v>
      </c>
      <c r="J13" s="44">
        <v>12.05</v>
      </c>
    </row>
  </sheetData>
  <hyperlinks>
    <hyperlink ref="A2" r:id="rId1" location="!/view/sk/vbd_dem/om7102rr/v_om7102rr_00_00_00_sk" xr:uid="{65C26327-F3A9-4B8E-9FCD-192ECC45D2DA}"/>
    <hyperlink ref="A3" r:id="rId2" xr:uid="{37500043-FCCF-48B2-A03C-0CB8652CDD59}"/>
  </hyperlinks>
  <pageMargins left="0.7" right="0.7" top="0.75" bottom="0.75" header="0.3" footer="0.3"/>
  <pageSetup paperSize="9" orientation="portrait"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0D7C4E-0314-4EF9-9E33-1C61D18784E3}">
  <dimension ref="A1:M56"/>
  <sheetViews>
    <sheetView workbookViewId="0">
      <pane ySplit="3" topLeftCell="A4" activePane="bottomLeft" state="frozen"/>
      <selection pane="bottomLeft"/>
    </sheetView>
  </sheetViews>
  <sheetFormatPr defaultRowHeight="14.4" x14ac:dyDescent="0.3"/>
  <cols>
    <col min="1" max="1" width="25.77734375" customWidth="1"/>
    <col min="2" max="2" width="7.77734375" customWidth="1"/>
    <col min="3" max="4" width="5.77734375" customWidth="1"/>
    <col min="5" max="10" width="10.77734375" customWidth="1"/>
    <col min="11" max="11" width="10.77734375" style="47" customWidth="1"/>
    <col min="12" max="12" width="20.77734375" customWidth="1"/>
    <col min="13" max="13" width="7.77734375" style="44" customWidth="1"/>
  </cols>
  <sheetData>
    <row r="1" spans="1:13" x14ac:dyDescent="0.3">
      <c r="A1" s="10" t="s">
        <v>230</v>
      </c>
    </row>
    <row r="3" spans="1:13" s="4" customFormat="1" x14ac:dyDescent="0.3">
      <c r="A3" s="4" t="s">
        <v>86</v>
      </c>
      <c r="B3" s="4" t="s">
        <v>87</v>
      </c>
      <c r="C3" s="4" t="s">
        <v>88</v>
      </c>
      <c r="D3" s="4" t="s">
        <v>89</v>
      </c>
      <c r="E3" s="4" t="s">
        <v>287</v>
      </c>
      <c r="F3" s="4" t="s">
        <v>5</v>
      </c>
      <c r="G3" s="4" t="s">
        <v>221</v>
      </c>
      <c r="H3" s="4" t="s">
        <v>288</v>
      </c>
      <c r="I3" s="4" t="s">
        <v>3</v>
      </c>
      <c r="J3" s="4" t="s">
        <v>4</v>
      </c>
      <c r="K3" s="48" t="s">
        <v>284</v>
      </c>
      <c r="L3" s="4" t="s">
        <v>189</v>
      </c>
      <c r="M3" s="46" t="s">
        <v>190</v>
      </c>
    </row>
    <row r="4" spans="1:13" x14ac:dyDescent="0.3">
      <c r="A4" t="s">
        <v>95</v>
      </c>
      <c r="B4" t="s">
        <v>96</v>
      </c>
      <c r="C4">
        <v>2021</v>
      </c>
      <c r="D4" t="s">
        <v>74</v>
      </c>
      <c r="E4" s="14">
        <v>63</v>
      </c>
      <c r="F4" s="14">
        <v>10</v>
      </c>
      <c r="G4" s="14">
        <v>455</v>
      </c>
      <c r="H4" s="14">
        <v>437</v>
      </c>
      <c r="I4" s="14">
        <v>161</v>
      </c>
      <c r="J4" s="14">
        <v>107</v>
      </c>
      <c r="K4" s="49">
        <v>1233</v>
      </c>
      <c r="L4" s="14">
        <v>47193</v>
      </c>
      <c r="M4" s="44">
        <f>K4/L4*1000</f>
        <v>26.126756086707775</v>
      </c>
    </row>
    <row r="5" spans="1:13" x14ac:dyDescent="0.3">
      <c r="A5" t="s">
        <v>97</v>
      </c>
      <c r="B5" t="s">
        <v>98</v>
      </c>
      <c r="C5">
        <v>2021</v>
      </c>
      <c r="D5" t="s">
        <v>74</v>
      </c>
      <c r="E5" s="14">
        <v>96</v>
      </c>
      <c r="F5" s="14">
        <v>8</v>
      </c>
      <c r="G5" s="14">
        <v>998</v>
      </c>
      <c r="H5" s="14">
        <v>392</v>
      </c>
      <c r="I5" s="14">
        <v>249</v>
      </c>
      <c r="J5" s="14">
        <v>245</v>
      </c>
      <c r="K5" s="49">
        <v>1988</v>
      </c>
      <c r="L5" s="14">
        <v>130641</v>
      </c>
      <c r="M5" s="44">
        <f t="shared" ref="M5:M54" si="0">K5/L5*1000</f>
        <v>15.217274821840004</v>
      </c>
    </row>
    <row r="6" spans="1:13" x14ac:dyDescent="0.3">
      <c r="A6" t="s">
        <v>99</v>
      </c>
      <c r="B6" t="s">
        <v>100</v>
      </c>
      <c r="C6">
        <v>2021</v>
      </c>
      <c r="D6" t="s">
        <v>74</v>
      </c>
      <c r="E6" s="14">
        <v>72</v>
      </c>
      <c r="F6" s="14">
        <v>16</v>
      </c>
      <c r="G6" s="14">
        <v>595</v>
      </c>
      <c r="H6" s="14">
        <v>243</v>
      </c>
      <c r="I6" s="14">
        <v>137</v>
      </c>
      <c r="J6" s="14">
        <v>155</v>
      </c>
      <c r="K6" s="49">
        <v>1219</v>
      </c>
      <c r="L6" s="14">
        <v>82624</v>
      </c>
      <c r="M6" s="44">
        <f t="shared" si="0"/>
        <v>14.753582494190551</v>
      </c>
    </row>
    <row r="7" spans="1:13" x14ac:dyDescent="0.3">
      <c r="A7" t="s">
        <v>101</v>
      </c>
      <c r="B7" t="s">
        <v>102</v>
      </c>
      <c r="C7">
        <v>2021</v>
      </c>
      <c r="D7" t="s">
        <v>74</v>
      </c>
      <c r="E7" s="14">
        <v>55</v>
      </c>
      <c r="F7" s="14">
        <v>13</v>
      </c>
      <c r="G7" s="14">
        <v>345</v>
      </c>
      <c r="H7" s="14">
        <v>180</v>
      </c>
      <c r="I7" s="14">
        <v>67</v>
      </c>
      <c r="J7" s="14">
        <v>134</v>
      </c>
      <c r="K7" s="49">
        <v>794</v>
      </c>
      <c r="L7" s="14">
        <v>107427</v>
      </c>
      <c r="M7" s="44">
        <f t="shared" si="0"/>
        <v>7.3910655607994267</v>
      </c>
    </row>
    <row r="8" spans="1:13" x14ac:dyDescent="0.3">
      <c r="A8" t="s">
        <v>103</v>
      </c>
      <c r="B8" t="s">
        <v>104</v>
      </c>
      <c r="C8">
        <v>2021</v>
      </c>
      <c r="D8" t="s">
        <v>74</v>
      </c>
      <c r="E8" s="14">
        <v>68</v>
      </c>
      <c r="F8" s="14">
        <v>21</v>
      </c>
      <c r="G8" s="14">
        <v>602</v>
      </c>
      <c r="H8" s="14">
        <v>290</v>
      </c>
      <c r="I8" s="14">
        <v>133</v>
      </c>
      <c r="J8" s="14">
        <v>188</v>
      </c>
      <c r="K8" s="49">
        <v>1302</v>
      </c>
      <c r="L8" s="14">
        <v>115967</v>
      </c>
      <c r="M8" s="44">
        <f t="shared" si="0"/>
        <v>11.227331913389154</v>
      </c>
    </row>
    <row r="9" spans="1:13" x14ac:dyDescent="0.3">
      <c r="A9" t="s">
        <v>92</v>
      </c>
      <c r="B9" t="s">
        <v>73</v>
      </c>
      <c r="C9">
        <v>2021</v>
      </c>
      <c r="D9" t="s">
        <v>73</v>
      </c>
      <c r="E9" s="14">
        <v>86</v>
      </c>
      <c r="F9" s="14">
        <v>19</v>
      </c>
      <c r="G9" s="14">
        <v>263</v>
      </c>
      <c r="H9" s="14">
        <v>359</v>
      </c>
      <c r="I9" s="14">
        <v>84</v>
      </c>
      <c r="J9" s="14">
        <v>232</v>
      </c>
      <c r="K9" s="49">
        <v>1043</v>
      </c>
      <c r="L9" s="14">
        <v>106178</v>
      </c>
      <c r="M9" s="44">
        <f t="shared" si="0"/>
        <v>9.8231272014918343</v>
      </c>
    </row>
    <row r="10" spans="1:13" x14ac:dyDescent="0.3">
      <c r="A10" t="s">
        <v>93</v>
      </c>
      <c r="B10" t="s">
        <v>94</v>
      </c>
      <c r="C10">
        <v>2021</v>
      </c>
      <c r="D10" t="s">
        <v>77</v>
      </c>
      <c r="E10" s="14">
        <v>42</v>
      </c>
      <c r="F10" s="14">
        <v>20</v>
      </c>
      <c r="G10" s="14">
        <v>142</v>
      </c>
      <c r="H10" s="14">
        <v>79</v>
      </c>
      <c r="I10" s="14">
        <v>55</v>
      </c>
      <c r="J10" s="14">
        <v>108</v>
      </c>
      <c r="K10" s="49">
        <v>446</v>
      </c>
      <c r="L10" s="14">
        <v>69715</v>
      </c>
      <c r="M10" s="44">
        <f t="shared" si="0"/>
        <v>6.3974754357025034</v>
      </c>
    </row>
    <row r="11" spans="1:13" x14ac:dyDescent="0.3">
      <c r="A11" t="s">
        <v>90</v>
      </c>
      <c r="B11" t="s">
        <v>91</v>
      </c>
      <c r="C11">
        <v>2021</v>
      </c>
      <c r="D11" t="s">
        <v>78</v>
      </c>
      <c r="E11" s="14">
        <v>29</v>
      </c>
      <c r="F11" s="14">
        <v>4</v>
      </c>
      <c r="G11" s="14">
        <v>46</v>
      </c>
      <c r="H11" s="14">
        <v>88</v>
      </c>
      <c r="I11" s="14">
        <v>37</v>
      </c>
      <c r="J11" s="14">
        <v>90</v>
      </c>
      <c r="K11" s="49">
        <v>294</v>
      </c>
      <c r="L11" s="14">
        <v>33932</v>
      </c>
      <c r="M11" s="44">
        <f t="shared" si="0"/>
        <v>8.664387598726865</v>
      </c>
    </row>
    <row r="12" spans="1:13" x14ac:dyDescent="0.3">
      <c r="A12" t="s">
        <v>105</v>
      </c>
      <c r="B12" t="s">
        <v>106</v>
      </c>
      <c r="C12">
        <v>2021</v>
      </c>
      <c r="D12" t="s">
        <v>73</v>
      </c>
      <c r="E12" s="14">
        <v>80</v>
      </c>
      <c r="F12" s="14">
        <v>16</v>
      </c>
      <c r="G12" s="14">
        <v>140</v>
      </c>
      <c r="H12" s="14">
        <v>158</v>
      </c>
      <c r="I12" s="14">
        <v>74</v>
      </c>
      <c r="J12" s="14">
        <v>134</v>
      </c>
      <c r="K12" s="49">
        <v>603</v>
      </c>
      <c r="L12" s="14">
        <v>54955</v>
      </c>
      <c r="M12" s="44">
        <f t="shared" si="0"/>
        <v>10.972613956873804</v>
      </c>
    </row>
    <row r="13" spans="1:13" x14ac:dyDescent="0.3">
      <c r="A13" t="s">
        <v>107</v>
      </c>
      <c r="B13" t="s">
        <v>108</v>
      </c>
      <c r="C13">
        <v>2021</v>
      </c>
      <c r="D13" t="s">
        <v>80</v>
      </c>
      <c r="E13" s="14">
        <v>77</v>
      </c>
      <c r="F13" s="14">
        <v>13</v>
      </c>
      <c r="G13" s="14">
        <v>294</v>
      </c>
      <c r="H13" s="14">
        <v>140</v>
      </c>
      <c r="I13" s="14">
        <v>110</v>
      </c>
      <c r="J13" s="14">
        <v>276</v>
      </c>
      <c r="K13" s="49">
        <v>910</v>
      </c>
      <c r="L13" s="14">
        <v>115576</v>
      </c>
      <c r="M13" s="44">
        <f t="shared" si="0"/>
        <v>7.8736069772271069</v>
      </c>
    </row>
    <row r="14" spans="1:13" x14ac:dyDescent="0.3">
      <c r="A14" t="s">
        <v>109</v>
      </c>
      <c r="B14" t="s">
        <v>110</v>
      </c>
      <c r="C14">
        <v>2021</v>
      </c>
      <c r="D14" t="s">
        <v>80</v>
      </c>
      <c r="E14" s="14">
        <v>74</v>
      </c>
      <c r="F14" s="14">
        <v>18</v>
      </c>
      <c r="G14" s="14">
        <v>139</v>
      </c>
      <c r="H14" s="14">
        <v>198</v>
      </c>
      <c r="I14" s="14">
        <v>87</v>
      </c>
      <c r="J14" s="14">
        <v>256</v>
      </c>
      <c r="K14" s="49">
        <v>772</v>
      </c>
      <c r="L14" s="14">
        <v>129769</v>
      </c>
      <c r="M14" s="44">
        <f t="shared" si="0"/>
        <v>5.9490325116167959</v>
      </c>
    </row>
    <row r="15" spans="1:13" x14ac:dyDescent="0.3">
      <c r="A15" t="s">
        <v>111</v>
      </c>
      <c r="B15" t="s">
        <v>112</v>
      </c>
      <c r="C15">
        <v>2021</v>
      </c>
      <c r="D15" t="s">
        <v>79</v>
      </c>
      <c r="E15" s="14">
        <v>109</v>
      </c>
      <c r="F15" s="14">
        <v>30</v>
      </c>
      <c r="G15" s="14">
        <v>358</v>
      </c>
      <c r="H15" s="14">
        <v>203</v>
      </c>
      <c r="I15" s="14">
        <v>177</v>
      </c>
      <c r="J15" s="14">
        <v>226</v>
      </c>
      <c r="K15" s="49">
        <v>1103</v>
      </c>
      <c r="L15" s="14">
        <v>126644</v>
      </c>
      <c r="M15" s="44">
        <f t="shared" si="0"/>
        <v>8.7094532705852625</v>
      </c>
    </row>
    <row r="16" spans="1:13" x14ac:dyDescent="0.3">
      <c r="A16" t="s">
        <v>113</v>
      </c>
      <c r="B16" t="s">
        <v>114</v>
      </c>
      <c r="C16">
        <v>2021</v>
      </c>
      <c r="D16" t="s">
        <v>79</v>
      </c>
      <c r="E16" s="14">
        <v>64</v>
      </c>
      <c r="F16" s="14">
        <v>16</v>
      </c>
      <c r="G16" s="14">
        <v>365</v>
      </c>
      <c r="H16" s="14">
        <v>150</v>
      </c>
      <c r="I16" s="14">
        <v>164</v>
      </c>
      <c r="J16" s="14">
        <v>190</v>
      </c>
      <c r="K16" s="49">
        <v>949</v>
      </c>
      <c r="L16" s="14">
        <v>94290</v>
      </c>
      <c r="M16" s="44">
        <f t="shared" si="0"/>
        <v>10.064694029059286</v>
      </c>
    </row>
    <row r="17" spans="1:13" x14ac:dyDescent="0.3">
      <c r="A17" t="s">
        <v>115</v>
      </c>
      <c r="B17" t="s">
        <v>116</v>
      </c>
      <c r="C17">
        <v>2021</v>
      </c>
      <c r="D17" t="s">
        <v>77</v>
      </c>
      <c r="E17" s="14">
        <v>91</v>
      </c>
      <c r="F17" s="14">
        <v>9</v>
      </c>
      <c r="G17" s="14">
        <v>203</v>
      </c>
      <c r="H17" s="14">
        <v>277</v>
      </c>
      <c r="I17" s="14">
        <v>115</v>
      </c>
      <c r="J17" s="14">
        <v>199</v>
      </c>
      <c r="K17" s="49">
        <v>895</v>
      </c>
      <c r="L17" s="14">
        <v>94781</v>
      </c>
      <c r="M17" s="44">
        <f t="shared" si="0"/>
        <v>9.442820818518479</v>
      </c>
    </row>
    <row r="18" spans="1:13" x14ac:dyDescent="0.3">
      <c r="A18" t="s">
        <v>121</v>
      </c>
      <c r="B18" t="s">
        <v>75</v>
      </c>
      <c r="C18">
        <v>2021</v>
      </c>
      <c r="D18" t="s">
        <v>75</v>
      </c>
      <c r="E18" s="14">
        <v>225</v>
      </c>
      <c r="F18" s="14">
        <v>36</v>
      </c>
      <c r="G18" s="14">
        <v>1321</v>
      </c>
      <c r="H18" s="14">
        <v>624</v>
      </c>
      <c r="I18" s="14">
        <v>302</v>
      </c>
      <c r="J18" s="14">
        <v>359</v>
      </c>
      <c r="K18" s="49">
        <v>2868</v>
      </c>
      <c r="L18" s="14">
        <v>218734</v>
      </c>
      <c r="M18" s="44">
        <f t="shared" si="0"/>
        <v>13.111816178554774</v>
      </c>
    </row>
    <row r="19" spans="1:13" x14ac:dyDescent="0.3">
      <c r="A19" t="s">
        <v>117</v>
      </c>
      <c r="B19" t="s">
        <v>118</v>
      </c>
      <c r="C19">
        <v>2021</v>
      </c>
      <c r="D19" t="s">
        <v>77</v>
      </c>
      <c r="E19" s="14">
        <v>77</v>
      </c>
      <c r="F19" s="14">
        <v>21</v>
      </c>
      <c r="G19" s="14">
        <v>192</v>
      </c>
      <c r="H19" s="14">
        <v>93</v>
      </c>
      <c r="I19" s="14">
        <v>62</v>
      </c>
      <c r="J19" s="14">
        <v>108</v>
      </c>
      <c r="K19" s="49">
        <v>553</v>
      </c>
      <c r="L19" s="14">
        <v>68660</v>
      </c>
      <c r="M19" s="44">
        <f t="shared" si="0"/>
        <v>8.0541800174774245</v>
      </c>
    </row>
    <row r="20" spans="1:13" x14ac:dyDescent="0.3">
      <c r="A20" t="s">
        <v>119</v>
      </c>
      <c r="B20" t="s">
        <v>120</v>
      </c>
      <c r="C20">
        <v>2021</v>
      </c>
      <c r="D20" t="s">
        <v>76</v>
      </c>
      <c r="E20" s="14">
        <v>91</v>
      </c>
      <c r="F20" s="14">
        <v>22</v>
      </c>
      <c r="G20" s="14">
        <v>244</v>
      </c>
      <c r="H20" s="14">
        <v>251</v>
      </c>
      <c r="I20" s="14">
        <v>116</v>
      </c>
      <c r="J20" s="14">
        <v>180</v>
      </c>
      <c r="K20" s="49">
        <v>904</v>
      </c>
      <c r="L20" s="14">
        <v>96727</v>
      </c>
      <c r="M20" s="44">
        <f t="shared" si="0"/>
        <v>9.3458910128505988</v>
      </c>
    </row>
    <row r="21" spans="1:13" x14ac:dyDescent="0.3">
      <c r="A21" t="s">
        <v>122</v>
      </c>
      <c r="B21" t="s">
        <v>123</v>
      </c>
      <c r="C21">
        <v>2021</v>
      </c>
      <c r="D21" t="s">
        <v>75</v>
      </c>
      <c r="E21" s="14">
        <v>79</v>
      </c>
      <c r="F21" s="14">
        <v>19</v>
      </c>
      <c r="G21" s="14">
        <v>239</v>
      </c>
      <c r="H21" s="14">
        <v>99</v>
      </c>
      <c r="I21" s="14">
        <v>157</v>
      </c>
      <c r="J21" s="14">
        <v>192</v>
      </c>
      <c r="K21" s="49">
        <v>785</v>
      </c>
      <c r="L21" s="14">
        <v>122902</v>
      </c>
      <c r="M21" s="44">
        <f t="shared" si="0"/>
        <v>6.3872028119965494</v>
      </c>
    </row>
    <row r="22" spans="1:13" x14ac:dyDescent="0.3">
      <c r="A22" t="s">
        <v>128</v>
      </c>
      <c r="B22" t="s">
        <v>129</v>
      </c>
      <c r="C22">
        <v>2021</v>
      </c>
      <c r="D22" t="s">
        <v>73</v>
      </c>
      <c r="E22" s="14">
        <v>96</v>
      </c>
      <c r="F22" s="14">
        <v>15</v>
      </c>
      <c r="G22" s="14">
        <v>414</v>
      </c>
      <c r="H22" s="14">
        <v>175</v>
      </c>
      <c r="I22" s="14">
        <v>125</v>
      </c>
      <c r="J22" s="14">
        <v>293</v>
      </c>
      <c r="K22" s="49">
        <v>1118</v>
      </c>
      <c r="L22" s="14">
        <v>83750</v>
      </c>
      <c r="M22" s="44">
        <f t="shared" si="0"/>
        <v>13.349253731343284</v>
      </c>
    </row>
    <row r="23" spans="1:13" x14ac:dyDescent="0.3">
      <c r="A23" t="s">
        <v>126</v>
      </c>
      <c r="B23" t="s">
        <v>127</v>
      </c>
      <c r="C23">
        <v>2021</v>
      </c>
      <c r="D23" t="s">
        <v>80</v>
      </c>
      <c r="E23" s="14">
        <v>69</v>
      </c>
      <c r="F23" s="14">
        <v>12</v>
      </c>
      <c r="G23" s="14">
        <v>202</v>
      </c>
      <c r="H23" s="14">
        <v>189</v>
      </c>
      <c r="I23" s="14">
        <v>63</v>
      </c>
      <c r="J23" s="14">
        <v>150</v>
      </c>
      <c r="K23" s="49">
        <v>685</v>
      </c>
      <c r="L23" s="14">
        <v>68297</v>
      </c>
      <c r="M23" s="44">
        <f t="shared" si="0"/>
        <v>10.029723121074133</v>
      </c>
    </row>
    <row r="24" spans="1:13" x14ac:dyDescent="0.3">
      <c r="A24" t="s">
        <v>124</v>
      </c>
      <c r="B24" t="s">
        <v>125</v>
      </c>
      <c r="C24">
        <v>2021</v>
      </c>
      <c r="D24" t="s">
        <v>76</v>
      </c>
      <c r="E24" s="14">
        <v>106</v>
      </c>
      <c r="F24" s="14">
        <v>19</v>
      </c>
      <c r="G24" s="14">
        <v>175</v>
      </c>
      <c r="H24" s="14">
        <v>349</v>
      </c>
      <c r="I24" s="14">
        <v>128</v>
      </c>
      <c r="J24" s="14">
        <v>235</v>
      </c>
      <c r="K24" s="49">
        <v>1013</v>
      </c>
      <c r="L24" s="14">
        <v>105174</v>
      </c>
      <c r="M24" s="44">
        <f t="shared" si="0"/>
        <v>9.6316580143381447</v>
      </c>
    </row>
    <row r="25" spans="1:13" x14ac:dyDescent="0.3">
      <c r="A25" t="s">
        <v>130</v>
      </c>
      <c r="B25" t="s">
        <v>131</v>
      </c>
      <c r="C25">
        <v>2021</v>
      </c>
      <c r="D25" t="s">
        <v>74</v>
      </c>
      <c r="E25" s="14">
        <v>60</v>
      </c>
      <c r="F25" s="14">
        <v>9</v>
      </c>
      <c r="G25" s="14">
        <v>254</v>
      </c>
      <c r="H25" s="14">
        <v>130</v>
      </c>
      <c r="I25" s="14">
        <v>102</v>
      </c>
      <c r="J25" s="14">
        <v>148</v>
      </c>
      <c r="K25" s="49">
        <v>703</v>
      </c>
      <c r="L25" s="14">
        <v>82264</v>
      </c>
      <c r="M25" s="44">
        <f t="shared" si="0"/>
        <v>8.5456578819410662</v>
      </c>
    </row>
    <row r="26" spans="1:13" x14ac:dyDescent="0.3">
      <c r="A26" t="s">
        <v>134</v>
      </c>
      <c r="B26" t="s">
        <v>135</v>
      </c>
      <c r="C26">
        <v>2021</v>
      </c>
      <c r="D26" t="s">
        <v>75</v>
      </c>
      <c r="E26" s="14">
        <v>131</v>
      </c>
      <c r="F26" s="14">
        <v>33</v>
      </c>
      <c r="G26" s="14">
        <v>363</v>
      </c>
      <c r="H26" s="14">
        <v>371</v>
      </c>
      <c r="I26" s="14">
        <v>207</v>
      </c>
      <c r="J26" s="14">
        <v>276</v>
      </c>
      <c r="K26" s="49">
        <v>1381</v>
      </c>
      <c r="L26" s="14">
        <v>119396</v>
      </c>
      <c r="M26" s="44">
        <f t="shared" si="0"/>
        <v>11.566551643271133</v>
      </c>
    </row>
    <row r="27" spans="1:13" x14ac:dyDescent="0.3">
      <c r="A27" t="s">
        <v>132</v>
      </c>
      <c r="B27" t="s">
        <v>133</v>
      </c>
      <c r="C27">
        <v>2021</v>
      </c>
      <c r="D27" t="s">
        <v>80</v>
      </c>
      <c r="E27" s="14">
        <v>163</v>
      </c>
      <c r="F27" s="14">
        <v>23</v>
      </c>
      <c r="G27" s="14">
        <v>271</v>
      </c>
      <c r="H27" s="14">
        <v>262</v>
      </c>
      <c r="I27" s="14">
        <v>111</v>
      </c>
      <c r="J27" s="14">
        <v>232</v>
      </c>
      <c r="K27" s="49">
        <v>1076</v>
      </c>
      <c r="L27" s="14">
        <v>105337</v>
      </c>
      <c r="M27" s="44">
        <f t="shared" si="0"/>
        <v>10.214834293742939</v>
      </c>
    </row>
    <row r="28" spans="1:13" x14ac:dyDescent="0.3">
      <c r="A28" t="s">
        <v>137</v>
      </c>
      <c r="B28" t="s">
        <v>138</v>
      </c>
      <c r="C28">
        <v>2021</v>
      </c>
      <c r="D28" t="s">
        <v>78</v>
      </c>
      <c r="E28" s="14">
        <v>103</v>
      </c>
      <c r="F28" s="14">
        <v>15</v>
      </c>
      <c r="G28" s="14">
        <v>203</v>
      </c>
      <c r="H28" s="14">
        <v>149</v>
      </c>
      <c r="I28" s="14">
        <v>67</v>
      </c>
      <c r="J28" s="14">
        <v>185</v>
      </c>
      <c r="K28" s="49">
        <v>722</v>
      </c>
      <c r="L28" s="14">
        <v>84578</v>
      </c>
      <c r="M28" s="44">
        <f t="shared" si="0"/>
        <v>8.5364988531296557</v>
      </c>
    </row>
    <row r="29" spans="1:13" x14ac:dyDescent="0.3">
      <c r="A29" t="s">
        <v>136</v>
      </c>
      <c r="B29" t="s">
        <v>76</v>
      </c>
      <c r="C29">
        <v>2021</v>
      </c>
      <c r="D29" t="s">
        <v>76</v>
      </c>
      <c r="E29" s="14">
        <v>140</v>
      </c>
      <c r="F29" s="14">
        <v>40</v>
      </c>
      <c r="G29" s="14">
        <v>446</v>
      </c>
      <c r="H29" s="14">
        <v>729</v>
      </c>
      <c r="I29" s="14">
        <v>329</v>
      </c>
      <c r="J29" s="14">
        <v>346</v>
      </c>
      <c r="K29" s="49">
        <v>2031</v>
      </c>
      <c r="L29" s="14">
        <v>201966</v>
      </c>
      <c r="M29" s="44">
        <f t="shared" si="0"/>
        <v>10.056148064525711</v>
      </c>
    </row>
    <row r="30" spans="1:13" x14ac:dyDescent="0.3">
      <c r="A30" t="s">
        <v>139</v>
      </c>
      <c r="B30" t="s">
        <v>140</v>
      </c>
      <c r="C30">
        <v>2021</v>
      </c>
      <c r="D30" t="s">
        <v>76</v>
      </c>
      <c r="E30" s="14">
        <v>89</v>
      </c>
      <c r="F30" s="14">
        <v>28</v>
      </c>
      <c r="G30" s="14">
        <v>232</v>
      </c>
      <c r="H30" s="14">
        <v>331</v>
      </c>
      <c r="I30" s="14">
        <v>121</v>
      </c>
      <c r="J30" s="14">
        <v>251</v>
      </c>
      <c r="K30" s="49">
        <v>1054</v>
      </c>
      <c r="L30" s="14">
        <v>130985</v>
      </c>
      <c r="M30" s="44">
        <f t="shared" si="0"/>
        <v>8.0467229072031152</v>
      </c>
    </row>
    <row r="31" spans="1:13" x14ac:dyDescent="0.3">
      <c r="A31" t="s">
        <v>147</v>
      </c>
      <c r="B31" t="s">
        <v>148</v>
      </c>
      <c r="C31">
        <v>2021</v>
      </c>
      <c r="D31" t="s">
        <v>78</v>
      </c>
      <c r="E31" s="14">
        <v>85</v>
      </c>
      <c r="F31" s="14">
        <v>4</v>
      </c>
      <c r="G31" s="14">
        <v>166</v>
      </c>
      <c r="H31" s="14">
        <v>150</v>
      </c>
      <c r="I31" s="14">
        <v>81</v>
      </c>
      <c r="J31" s="14">
        <v>182</v>
      </c>
      <c r="K31" s="49">
        <v>668</v>
      </c>
      <c r="L31" s="14">
        <v>100421</v>
      </c>
      <c r="M31" s="44">
        <f t="shared" si="0"/>
        <v>6.6519951006263627</v>
      </c>
    </row>
    <row r="32" spans="1:13" x14ac:dyDescent="0.3">
      <c r="A32" t="s">
        <v>150</v>
      </c>
      <c r="B32" t="s">
        <v>151</v>
      </c>
      <c r="C32">
        <v>2021</v>
      </c>
      <c r="D32" t="s">
        <v>78</v>
      </c>
      <c r="E32" s="14">
        <v>125</v>
      </c>
      <c r="F32" s="14">
        <v>13</v>
      </c>
      <c r="G32" s="14">
        <v>247</v>
      </c>
      <c r="H32" s="14">
        <v>154</v>
      </c>
      <c r="I32" s="14">
        <v>109</v>
      </c>
      <c r="J32" s="14">
        <v>223</v>
      </c>
      <c r="K32" s="49">
        <v>871</v>
      </c>
      <c r="L32" s="14">
        <v>123111</v>
      </c>
      <c r="M32" s="44">
        <f t="shared" si="0"/>
        <v>7.0749161325957877</v>
      </c>
    </row>
    <row r="33" spans="1:13" x14ac:dyDescent="0.3">
      <c r="A33" t="s">
        <v>141</v>
      </c>
      <c r="B33" t="s">
        <v>142</v>
      </c>
      <c r="C33">
        <v>2021</v>
      </c>
      <c r="D33" t="s">
        <v>78</v>
      </c>
      <c r="E33" s="14">
        <v>57</v>
      </c>
      <c r="F33" s="14">
        <v>10</v>
      </c>
      <c r="G33" s="14">
        <v>74</v>
      </c>
      <c r="H33" s="14">
        <v>112</v>
      </c>
      <c r="I33" s="14">
        <v>77</v>
      </c>
      <c r="J33" s="14">
        <v>104</v>
      </c>
      <c r="K33" s="49">
        <v>434</v>
      </c>
      <c r="L33" s="14">
        <v>41560</v>
      </c>
      <c r="M33" s="44">
        <f t="shared" si="0"/>
        <v>10.442733397497593</v>
      </c>
    </row>
    <row r="34" spans="1:13" x14ac:dyDescent="0.3">
      <c r="A34" t="s">
        <v>143</v>
      </c>
      <c r="B34" t="s">
        <v>144</v>
      </c>
      <c r="C34">
        <v>2021</v>
      </c>
      <c r="D34" t="s">
        <v>74</v>
      </c>
      <c r="E34" s="14">
        <v>30</v>
      </c>
      <c r="F34" s="14">
        <v>4</v>
      </c>
      <c r="G34" s="14">
        <v>219</v>
      </c>
      <c r="H34" s="14">
        <v>112</v>
      </c>
      <c r="I34" s="14">
        <v>69</v>
      </c>
      <c r="J34" s="14">
        <v>123</v>
      </c>
      <c r="K34" s="49">
        <v>557</v>
      </c>
      <c r="L34" s="14">
        <v>70562</v>
      </c>
      <c r="M34" s="44">
        <f t="shared" si="0"/>
        <v>7.8937671834698566</v>
      </c>
    </row>
    <row r="35" spans="1:13" x14ac:dyDescent="0.3">
      <c r="A35" t="s">
        <v>149</v>
      </c>
      <c r="B35" t="s">
        <v>77</v>
      </c>
      <c r="C35">
        <v>2021</v>
      </c>
      <c r="D35" t="s">
        <v>77</v>
      </c>
      <c r="E35" s="14">
        <v>130</v>
      </c>
      <c r="F35" s="14">
        <v>37</v>
      </c>
      <c r="G35" s="14">
        <v>580</v>
      </c>
      <c r="H35" s="14">
        <v>447</v>
      </c>
      <c r="I35" s="14">
        <v>167</v>
      </c>
      <c r="J35" s="14">
        <v>428</v>
      </c>
      <c r="K35" s="49">
        <v>1790</v>
      </c>
      <c r="L35" s="14">
        <v>219831</v>
      </c>
      <c r="M35" s="44">
        <f t="shared" si="0"/>
        <v>8.1426186479613882</v>
      </c>
    </row>
    <row r="36" spans="1:13" x14ac:dyDescent="0.3">
      <c r="A36" t="s">
        <v>145</v>
      </c>
      <c r="B36" t="s">
        <v>146</v>
      </c>
      <c r="C36">
        <v>2021</v>
      </c>
      <c r="D36" t="s">
        <v>77</v>
      </c>
      <c r="E36" s="14">
        <v>98</v>
      </c>
      <c r="F36" s="14">
        <v>25</v>
      </c>
      <c r="G36" s="14">
        <v>340</v>
      </c>
      <c r="H36" s="14">
        <v>314</v>
      </c>
      <c r="I36" s="14">
        <v>108</v>
      </c>
      <c r="J36" s="14">
        <v>271</v>
      </c>
      <c r="K36" s="49">
        <v>1156</v>
      </c>
      <c r="L36" s="14">
        <v>125531</v>
      </c>
      <c r="M36" s="44">
        <f t="shared" si="0"/>
        <v>9.2088806748930541</v>
      </c>
    </row>
    <row r="37" spans="1:13" x14ac:dyDescent="0.3">
      <c r="A37" t="s">
        <v>152</v>
      </c>
      <c r="B37" t="s">
        <v>153</v>
      </c>
      <c r="C37">
        <v>2021</v>
      </c>
      <c r="D37" t="s">
        <v>73</v>
      </c>
      <c r="E37" s="14">
        <v>58</v>
      </c>
      <c r="F37" s="14">
        <v>11</v>
      </c>
      <c r="G37" s="14">
        <v>134</v>
      </c>
      <c r="H37" s="14">
        <v>92</v>
      </c>
      <c r="I37" s="14">
        <v>62</v>
      </c>
      <c r="J37" s="14">
        <v>117</v>
      </c>
      <c r="K37" s="49">
        <v>475</v>
      </c>
      <c r="L37" s="14">
        <v>35529</v>
      </c>
      <c r="M37" s="44">
        <f t="shared" si="0"/>
        <v>13.369360240929945</v>
      </c>
    </row>
    <row r="38" spans="1:13" x14ac:dyDescent="0.3">
      <c r="A38" t="s">
        <v>158</v>
      </c>
      <c r="B38" t="s">
        <v>159</v>
      </c>
      <c r="C38">
        <v>2021</v>
      </c>
      <c r="D38" t="s">
        <v>80</v>
      </c>
      <c r="E38" s="14">
        <v>57</v>
      </c>
      <c r="F38" s="14">
        <v>5</v>
      </c>
      <c r="G38" s="14">
        <v>132</v>
      </c>
      <c r="H38" s="14">
        <v>109</v>
      </c>
      <c r="I38" s="14">
        <v>52</v>
      </c>
      <c r="J38" s="14">
        <v>135</v>
      </c>
      <c r="K38" s="49">
        <v>495</v>
      </c>
      <c r="L38" s="14">
        <v>54397</v>
      </c>
      <c r="M38" s="44">
        <f t="shared" si="0"/>
        <v>9.0997665312425315</v>
      </c>
    </row>
    <row r="39" spans="1:13" x14ac:dyDescent="0.3">
      <c r="A39" t="s">
        <v>154</v>
      </c>
      <c r="B39" t="s">
        <v>155</v>
      </c>
      <c r="C39">
        <v>2021</v>
      </c>
      <c r="D39" t="s">
        <v>73</v>
      </c>
      <c r="E39" s="14">
        <v>80</v>
      </c>
      <c r="F39" s="14">
        <v>37</v>
      </c>
      <c r="G39" s="14">
        <v>253</v>
      </c>
      <c r="H39" s="14">
        <v>139</v>
      </c>
      <c r="I39" s="14">
        <v>121</v>
      </c>
      <c r="J39" s="14">
        <v>204</v>
      </c>
      <c r="K39" s="49">
        <v>834</v>
      </c>
      <c r="L39" s="14">
        <v>73719</v>
      </c>
      <c r="M39" s="44">
        <f t="shared" si="0"/>
        <v>11.313229967850893</v>
      </c>
    </row>
    <row r="40" spans="1:13" x14ac:dyDescent="0.3">
      <c r="A40" t="s">
        <v>156</v>
      </c>
      <c r="B40" t="s">
        <v>157</v>
      </c>
      <c r="C40">
        <v>2021</v>
      </c>
      <c r="D40" t="s">
        <v>75</v>
      </c>
      <c r="E40" s="14">
        <v>57</v>
      </c>
      <c r="F40" s="14">
        <v>18</v>
      </c>
      <c r="G40" s="14">
        <v>201</v>
      </c>
      <c r="H40" s="14">
        <v>104</v>
      </c>
      <c r="I40" s="14">
        <v>55</v>
      </c>
      <c r="J40" s="14">
        <v>134</v>
      </c>
      <c r="K40" s="49">
        <v>570</v>
      </c>
      <c r="L40" s="14">
        <v>55036</v>
      </c>
      <c r="M40" s="44">
        <f t="shared" si="0"/>
        <v>10.3568573297478</v>
      </c>
    </row>
    <row r="41" spans="1:13" x14ac:dyDescent="0.3">
      <c r="A41" t="s">
        <v>172</v>
      </c>
      <c r="B41" t="s">
        <v>173</v>
      </c>
      <c r="C41">
        <v>2021</v>
      </c>
      <c r="D41" t="s">
        <v>76</v>
      </c>
      <c r="E41" s="14">
        <v>36</v>
      </c>
      <c r="F41" s="14">
        <v>14</v>
      </c>
      <c r="G41" s="14">
        <v>107</v>
      </c>
      <c r="H41" s="14">
        <v>71</v>
      </c>
      <c r="I41" s="14">
        <v>63</v>
      </c>
      <c r="J41" s="14">
        <v>95</v>
      </c>
      <c r="K41" s="49">
        <v>386</v>
      </c>
      <c r="L41" s="14">
        <v>50050</v>
      </c>
      <c r="M41" s="44">
        <f t="shared" si="0"/>
        <v>7.7122877122877123</v>
      </c>
    </row>
    <row r="42" spans="1:13" x14ac:dyDescent="0.3">
      <c r="A42" t="s">
        <v>160</v>
      </c>
      <c r="B42" t="s">
        <v>161</v>
      </c>
      <c r="C42">
        <v>2021</v>
      </c>
      <c r="D42" t="s">
        <v>74</v>
      </c>
      <c r="E42" s="14">
        <v>53</v>
      </c>
      <c r="F42" s="14">
        <v>11</v>
      </c>
      <c r="G42" s="14">
        <v>402</v>
      </c>
      <c r="H42" s="14">
        <v>127</v>
      </c>
      <c r="I42" s="14">
        <v>85</v>
      </c>
      <c r="J42" s="14">
        <v>195</v>
      </c>
      <c r="K42" s="49">
        <v>873</v>
      </c>
      <c r="L42" s="14">
        <v>109182</v>
      </c>
      <c r="M42" s="44">
        <f t="shared" si="0"/>
        <v>7.9958234873880318</v>
      </c>
    </row>
    <row r="43" spans="1:13" x14ac:dyDescent="0.3">
      <c r="A43" t="s">
        <v>162</v>
      </c>
      <c r="B43" t="s">
        <v>163</v>
      </c>
      <c r="C43">
        <v>2021</v>
      </c>
      <c r="D43" t="s">
        <v>79</v>
      </c>
      <c r="E43" s="14">
        <v>54</v>
      </c>
      <c r="F43" s="14">
        <v>11</v>
      </c>
      <c r="G43" s="14">
        <v>208</v>
      </c>
      <c r="H43" s="14">
        <v>141</v>
      </c>
      <c r="I43" s="14">
        <v>96</v>
      </c>
      <c r="J43" s="14">
        <v>108</v>
      </c>
      <c r="K43" s="49">
        <v>618</v>
      </c>
      <c r="L43" s="14">
        <v>57748</v>
      </c>
      <c r="M43" s="44">
        <f t="shared" si="0"/>
        <v>10.701669321881278</v>
      </c>
    </row>
    <row r="44" spans="1:13" x14ac:dyDescent="0.3">
      <c r="A44" t="s">
        <v>164</v>
      </c>
      <c r="B44" t="s">
        <v>165</v>
      </c>
      <c r="C44">
        <v>2021</v>
      </c>
      <c r="D44" t="s">
        <v>79</v>
      </c>
      <c r="E44" s="14">
        <v>32</v>
      </c>
      <c r="F44" s="14">
        <v>14</v>
      </c>
      <c r="G44" s="14">
        <v>109</v>
      </c>
      <c r="H44" s="14">
        <v>94</v>
      </c>
      <c r="I44" s="14">
        <v>75</v>
      </c>
      <c r="J44" s="14">
        <v>91</v>
      </c>
      <c r="K44" s="49">
        <v>415</v>
      </c>
      <c r="L44" s="14">
        <v>45858</v>
      </c>
      <c r="M44" s="44">
        <f t="shared" si="0"/>
        <v>9.049675083954817</v>
      </c>
    </row>
    <row r="45" spans="1:13" x14ac:dyDescent="0.3">
      <c r="A45" t="s">
        <v>170</v>
      </c>
      <c r="B45" t="s">
        <v>171</v>
      </c>
      <c r="C45">
        <v>2021</v>
      </c>
      <c r="D45" t="s">
        <v>77</v>
      </c>
      <c r="E45" s="14">
        <v>42</v>
      </c>
      <c r="F45" s="14">
        <v>10</v>
      </c>
      <c r="G45" s="14">
        <v>76</v>
      </c>
      <c r="H45" s="14">
        <v>74</v>
      </c>
      <c r="I45" s="14">
        <v>23</v>
      </c>
      <c r="J45" s="14">
        <v>58</v>
      </c>
      <c r="K45" s="49">
        <v>283</v>
      </c>
      <c r="L45" s="14">
        <v>46334</v>
      </c>
      <c r="M45" s="44">
        <f t="shared" si="0"/>
        <v>6.107825786679328</v>
      </c>
    </row>
    <row r="46" spans="1:13" x14ac:dyDescent="0.3">
      <c r="A46" t="s">
        <v>168</v>
      </c>
      <c r="B46" t="s">
        <v>169</v>
      </c>
      <c r="C46">
        <v>2021</v>
      </c>
      <c r="D46" t="s">
        <v>77</v>
      </c>
      <c r="E46" s="14">
        <v>45</v>
      </c>
      <c r="F46" s="14">
        <v>8</v>
      </c>
      <c r="G46" s="14">
        <v>78</v>
      </c>
      <c r="H46" s="14">
        <v>100</v>
      </c>
      <c r="I46" s="14">
        <v>25</v>
      </c>
      <c r="J46" s="14">
        <v>71</v>
      </c>
      <c r="K46" s="49">
        <v>327</v>
      </c>
      <c r="L46" s="14">
        <v>48253</v>
      </c>
      <c r="M46" s="44">
        <f t="shared" si="0"/>
        <v>6.7767807182973074</v>
      </c>
    </row>
    <row r="47" spans="1:13" x14ac:dyDescent="0.3">
      <c r="A47" t="s">
        <v>166</v>
      </c>
      <c r="B47" t="s">
        <v>167</v>
      </c>
      <c r="C47">
        <v>2021</v>
      </c>
      <c r="D47" t="s">
        <v>75</v>
      </c>
      <c r="E47" s="14">
        <v>102</v>
      </c>
      <c r="F47" s="14">
        <v>27</v>
      </c>
      <c r="G47" s="14">
        <v>502</v>
      </c>
      <c r="H47" s="14">
        <v>155</v>
      </c>
      <c r="I47" s="14">
        <v>100</v>
      </c>
      <c r="J47" s="14">
        <v>259</v>
      </c>
      <c r="K47" s="49">
        <v>1145</v>
      </c>
      <c r="L47" s="14">
        <v>120046</v>
      </c>
      <c r="M47" s="44">
        <f t="shared" si="0"/>
        <v>9.5380104293354204</v>
      </c>
    </row>
    <row r="48" spans="1:13" x14ac:dyDescent="0.3">
      <c r="A48" t="s">
        <v>178</v>
      </c>
      <c r="B48" t="s">
        <v>78</v>
      </c>
      <c r="C48">
        <v>2021</v>
      </c>
      <c r="D48" t="s">
        <v>78</v>
      </c>
      <c r="E48" s="14">
        <v>128</v>
      </c>
      <c r="F48" s="14">
        <v>40</v>
      </c>
      <c r="G48" s="14">
        <v>304</v>
      </c>
      <c r="H48" s="14">
        <v>352</v>
      </c>
      <c r="I48" s="14">
        <v>184</v>
      </c>
      <c r="J48" s="14">
        <v>389</v>
      </c>
      <c r="K48" s="49">
        <v>1398</v>
      </c>
      <c r="L48" s="14">
        <v>166255</v>
      </c>
      <c r="M48" s="44">
        <f t="shared" si="0"/>
        <v>8.4087696610628253</v>
      </c>
    </row>
    <row r="49" spans="1:13" x14ac:dyDescent="0.3">
      <c r="A49" t="s">
        <v>174</v>
      </c>
      <c r="B49" t="s">
        <v>175</v>
      </c>
      <c r="C49">
        <v>2021</v>
      </c>
      <c r="D49" t="s">
        <v>76</v>
      </c>
      <c r="E49" s="14">
        <v>57</v>
      </c>
      <c r="F49" s="14">
        <v>14</v>
      </c>
      <c r="G49" s="14">
        <v>124</v>
      </c>
      <c r="H49" s="14">
        <v>167</v>
      </c>
      <c r="I49" s="14">
        <v>83</v>
      </c>
      <c r="J49" s="14">
        <v>133</v>
      </c>
      <c r="K49" s="49">
        <v>579</v>
      </c>
      <c r="L49" s="14">
        <v>67727</v>
      </c>
      <c r="M49" s="44">
        <f t="shared" si="0"/>
        <v>8.5490277142055593</v>
      </c>
    </row>
    <row r="50" spans="1:13" x14ac:dyDescent="0.3">
      <c r="A50" t="s">
        <v>179</v>
      </c>
      <c r="B50" t="s">
        <v>79</v>
      </c>
      <c r="C50">
        <v>2021</v>
      </c>
      <c r="D50" t="s">
        <v>79</v>
      </c>
      <c r="E50" s="14">
        <v>178</v>
      </c>
      <c r="F50" s="14">
        <v>23</v>
      </c>
      <c r="G50" s="14">
        <v>730</v>
      </c>
      <c r="H50" s="14">
        <v>604</v>
      </c>
      <c r="I50" s="14">
        <v>240</v>
      </c>
      <c r="J50" s="14">
        <v>508</v>
      </c>
      <c r="K50" s="49">
        <v>2284</v>
      </c>
      <c r="L50" s="14">
        <v>238134</v>
      </c>
      <c r="M50" s="44">
        <f t="shared" si="0"/>
        <v>9.5912385463646519</v>
      </c>
    </row>
    <row r="51" spans="1:13" x14ac:dyDescent="0.3">
      <c r="A51" t="s">
        <v>176</v>
      </c>
      <c r="B51" t="s">
        <v>177</v>
      </c>
      <c r="C51">
        <v>2021</v>
      </c>
      <c r="D51" t="s">
        <v>75</v>
      </c>
      <c r="E51" s="14">
        <v>78</v>
      </c>
      <c r="F51" s="14">
        <v>39</v>
      </c>
      <c r="G51" s="14">
        <v>332</v>
      </c>
      <c r="H51" s="14">
        <v>162</v>
      </c>
      <c r="I51" s="14">
        <v>115</v>
      </c>
      <c r="J51" s="14">
        <v>221</v>
      </c>
      <c r="K51" s="49">
        <v>948</v>
      </c>
      <c r="L51" s="14">
        <v>94146</v>
      </c>
      <c r="M51" s="44">
        <f t="shared" si="0"/>
        <v>10.069466573194825</v>
      </c>
    </row>
    <row r="52" spans="1:13" x14ac:dyDescent="0.3">
      <c r="A52" t="s">
        <v>180</v>
      </c>
      <c r="B52" t="s">
        <v>181</v>
      </c>
      <c r="C52">
        <v>2021</v>
      </c>
      <c r="D52" t="s">
        <v>73</v>
      </c>
      <c r="E52" s="14">
        <v>80</v>
      </c>
      <c r="F52" s="14">
        <v>15</v>
      </c>
      <c r="G52" s="14">
        <v>118</v>
      </c>
      <c r="H52" s="14">
        <v>70</v>
      </c>
      <c r="I52" s="14">
        <v>50</v>
      </c>
      <c r="J52" s="14">
        <v>103</v>
      </c>
      <c r="K52" s="49">
        <v>436</v>
      </c>
      <c r="L52" s="14">
        <v>38365</v>
      </c>
      <c r="M52" s="44">
        <f t="shared" si="0"/>
        <v>11.364524957643686</v>
      </c>
    </row>
    <row r="53" spans="1:13" x14ac:dyDescent="0.3">
      <c r="A53" t="s">
        <v>182</v>
      </c>
      <c r="B53" t="s">
        <v>183</v>
      </c>
      <c r="C53">
        <v>2021</v>
      </c>
      <c r="D53" t="s">
        <v>75</v>
      </c>
      <c r="E53" s="14">
        <v>45</v>
      </c>
      <c r="F53" s="14">
        <v>11</v>
      </c>
      <c r="G53" s="14">
        <v>176</v>
      </c>
      <c r="H53" s="14">
        <v>138</v>
      </c>
      <c r="I53" s="14">
        <v>58</v>
      </c>
      <c r="J53" s="14">
        <v>151</v>
      </c>
      <c r="K53" s="49">
        <v>580</v>
      </c>
      <c r="L53" s="14">
        <v>72930</v>
      </c>
      <c r="M53" s="44">
        <f t="shared" si="0"/>
        <v>7.9528314822432478</v>
      </c>
    </row>
    <row r="54" spans="1:13" x14ac:dyDescent="0.3">
      <c r="A54" t="s">
        <v>188</v>
      </c>
      <c r="B54" t="s">
        <v>80</v>
      </c>
      <c r="C54">
        <v>2021</v>
      </c>
      <c r="D54" t="s">
        <v>80</v>
      </c>
      <c r="E54" s="14">
        <v>127</v>
      </c>
      <c r="F54" s="14">
        <v>15</v>
      </c>
      <c r="G54" s="14">
        <v>596</v>
      </c>
      <c r="H54" s="14">
        <v>523</v>
      </c>
      <c r="I54" s="14">
        <v>193</v>
      </c>
      <c r="J54" s="14">
        <v>389</v>
      </c>
      <c r="K54" s="49">
        <v>1844</v>
      </c>
      <c r="L54" s="14">
        <v>186540</v>
      </c>
      <c r="M54" s="44">
        <f t="shared" si="0"/>
        <v>9.8852792966655958</v>
      </c>
    </row>
    <row r="55" spans="1:13" x14ac:dyDescent="0.3">
      <c r="A55" t="s">
        <v>186</v>
      </c>
      <c r="B55" t="s">
        <v>187</v>
      </c>
      <c r="C55">
        <v>2021</v>
      </c>
      <c r="D55" t="s">
        <v>73</v>
      </c>
      <c r="E55" s="14">
        <v>80</v>
      </c>
      <c r="F55" s="14">
        <v>21</v>
      </c>
      <c r="G55" s="14">
        <v>160</v>
      </c>
      <c r="H55" s="14">
        <v>83</v>
      </c>
      <c r="I55" s="14">
        <v>66</v>
      </c>
      <c r="J55" s="14">
        <v>218</v>
      </c>
      <c r="K55" s="49">
        <v>628</v>
      </c>
      <c r="L55" s="14">
        <v>80698</v>
      </c>
    </row>
    <row r="56" spans="1:13" x14ac:dyDescent="0.3">
      <c r="A56" t="s">
        <v>184</v>
      </c>
      <c r="B56" t="s">
        <v>185</v>
      </c>
      <c r="C56">
        <v>2021</v>
      </c>
      <c r="D56" t="s">
        <v>73</v>
      </c>
      <c r="E56" s="14">
        <v>185</v>
      </c>
      <c r="F56" s="14">
        <v>22</v>
      </c>
      <c r="G56" s="14">
        <v>294</v>
      </c>
      <c r="H56" s="14">
        <v>242</v>
      </c>
      <c r="I56" s="14">
        <v>136</v>
      </c>
      <c r="J56" s="14">
        <v>283</v>
      </c>
      <c r="K56" s="49">
        <v>1164</v>
      </c>
      <c r="L56" s="14">
        <v>113187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3F84B3-A758-4E54-ACB7-316F00B48292}">
  <dimension ref="A1:B31"/>
  <sheetViews>
    <sheetView workbookViewId="0"/>
  </sheetViews>
  <sheetFormatPr defaultRowHeight="14.4" x14ac:dyDescent="0.3"/>
  <cols>
    <col min="1" max="2" width="12.77734375" customWidth="1"/>
  </cols>
  <sheetData>
    <row r="1" spans="1:2" x14ac:dyDescent="0.3">
      <c r="A1" s="10" t="s">
        <v>242</v>
      </c>
    </row>
    <row r="2" spans="1:2" x14ac:dyDescent="0.3">
      <c r="A2" s="2" t="s">
        <v>256</v>
      </c>
    </row>
    <row r="4" spans="1:2" s="20" customFormat="1" x14ac:dyDescent="0.3">
      <c r="A4" s="20">
        <v>2022</v>
      </c>
      <c r="B4" s="20" t="s">
        <v>42</v>
      </c>
    </row>
    <row r="5" spans="1:2" x14ac:dyDescent="0.3">
      <c r="A5" t="s">
        <v>16</v>
      </c>
      <c r="B5" s="50">
        <v>-0.10721157491207123</v>
      </c>
    </row>
    <row r="6" spans="1:2" x14ac:dyDescent="0.3">
      <c r="A6" t="s">
        <v>45</v>
      </c>
      <c r="B6" s="50">
        <v>0.29700946807861328</v>
      </c>
    </row>
    <row r="7" spans="1:2" x14ac:dyDescent="0.3">
      <c r="A7" t="s">
        <v>19</v>
      </c>
      <c r="B7" s="50">
        <v>0.32558470964431763</v>
      </c>
    </row>
    <row r="8" spans="1:2" x14ac:dyDescent="0.3">
      <c r="A8" t="s">
        <v>20</v>
      </c>
      <c r="B8" s="50">
        <v>0.36811631917953491</v>
      </c>
    </row>
    <row r="9" spans="1:2" x14ac:dyDescent="0.3">
      <c r="A9" t="s">
        <v>18</v>
      </c>
      <c r="B9" s="50">
        <v>0.40415573120117188</v>
      </c>
    </row>
    <row r="10" spans="1:2" x14ac:dyDescent="0.3">
      <c r="A10" t="s">
        <v>17</v>
      </c>
      <c r="B10" s="50">
        <v>0.42367401719093323</v>
      </c>
    </row>
    <row r="11" spans="1:2" x14ac:dyDescent="0.3">
      <c r="A11" t="s">
        <v>24</v>
      </c>
      <c r="B11" s="50">
        <v>0.43060928583145142</v>
      </c>
    </row>
    <row r="12" spans="1:2" x14ac:dyDescent="0.3">
      <c r="A12" t="s">
        <v>23</v>
      </c>
      <c r="B12" s="50">
        <v>0.57079851627349854</v>
      </c>
    </row>
    <row r="13" spans="1:2" x14ac:dyDescent="0.3">
      <c r="A13" t="s">
        <v>21</v>
      </c>
      <c r="B13" s="50">
        <v>0.62253785133361816</v>
      </c>
    </row>
    <row r="14" spans="1:2" x14ac:dyDescent="0.3">
      <c r="A14" t="s">
        <v>22</v>
      </c>
      <c r="B14" s="50">
        <v>0.78720271587371826</v>
      </c>
    </row>
    <row r="15" spans="1:2" x14ac:dyDescent="0.3">
      <c r="A15" t="s">
        <v>26</v>
      </c>
      <c r="B15" s="50">
        <v>0.79993212223052979</v>
      </c>
    </row>
    <row r="16" spans="1:2" x14ac:dyDescent="0.3">
      <c r="A16" t="s">
        <v>27</v>
      </c>
      <c r="B16" s="50">
        <v>0.92199593782424927</v>
      </c>
    </row>
    <row r="17" spans="1:2" x14ac:dyDescent="0.3">
      <c r="A17" t="s">
        <v>30</v>
      </c>
      <c r="B17" s="50">
        <v>0.97265654802322388</v>
      </c>
    </row>
    <row r="18" spans="1:2" x14ac:dyDescent="0.3">
      <c r="A18" t="s">
        <v>29</v>
      </c>
      <c r="B18" s="50">
        <v>1.0602790117263794</v>
      </c>
    </row>
    <row r="19" spans="1:2" x14ac:dyDescent="0.3">
      <c r="A19" t="s">
        <v>25</v>
      </c>
      <c r="B19" s="50">
        <v>1.1008057594299316</v>
      </c>
    </row>
    <row r="20" spans="1:2" x14ac:dyDescent="0.3">
      <c r="A20" t="s">
        <v>28</v>
      </c>
      <c r="B20" s="50">
        <v>1.1139290332794189</v>
      </c>
    </row>
    <row r="21" spans="1:2" x14ac:dyDescent="0.3">
      <c r="A21" t="s">
        <v>32</v>
      </c>
      <c r="B21" s="50">
        <v>1.182720422744751</v>
      </c>
    </row>
    <row r="22" spans="1:2" x14ac:dyDescent="0.3">
      <c r="A22" t="s">
        <v>33</v>
      </c>
      <c r="B22" s="50">
        <v>1.3489423990249634</v>
      </c>
    </row>
    <row r="23" spans="1:2" x14ac:dyDescent="0.3">
      <c r="A23" t="s">
        <v>34</v>
      </c>
      <c r="B23" s="50">
        <v>1.4263890981674194</v>
      </c>
    </row>
    <row r="24" spans="1:2" x14ac:dyDescent="0.3">
      <c r="A24" t="s">
        <v>35</v>
      </c>
      <c r="B24" s="50">
        <v>1.5274144411087036</v>
      </c>
    </row>
    <row r="25" spans="1:2" x14ac:dyDescent="0.3">
      <c r="A25" t="s">
        <v>36</v>
      </c>
      <c r="B25" s="50">
        <v>1.5331543684005737</v>
      </c>
    </row>
    <row r="26" spans="1:2" x14ac:dyDescent="0.3">
      <c r="A26" t="s">
        <v>38</v>
      </c>
      <c r="B26" s="50">
        <v>1.6574256420135498</v>
      </c>
    </row>
    <row r="27" spans="1:2" x14ac:dyDescent="0.3">
      <c r="A27" t="s">
        <v>39</v>
      </c>
      <c r="B27" s="50">
        <v>1.6900684833526611</v>
      </c>
    </row>
    <row r="28" spans="1:2" x14ac:dyDescent="0.3">
      <c r="A28" t="s">
        <v>31</v>
      </c>
      <c r="B28" s="50">
        <v>1.7058502435684204</v>
      </c>
    </row>
    <row r="29" spans="1:2" x14ac:dyDescent="0.3">
      <c r="A29" t="s">
        <v>37</v>
      </c>
      <c r="B29" s="50">
        <v>1.7691470384597778</v>
      </c>
    </row>
    <row r="30" spans="1:2" x14ac:dyDescent="0.3">
      <c r="A30" t="s">
        <v>41</v>
      </c>
      <c r="B30" s="50">
        <v>1.9003081321716309</v>
      </c>
    </row>
    <row r="31" spans="1:2" x14ac:dyDescent="0.3">
      <c r="A31" t="s">
        <v>40</v>
      </c>
      <c r="B31" s="50">
        <v>1.9583724737167358</v>
      </c>
    </row>
  </sheetData>
  <hyperlinks>
    <hyperlink ref="A2" r:id="rId1" display="https://www.worldbank.org/en/publication/worldwide-governance-indicators  " xr:uid="{608D89C0-02FC-4CCB-A66B-FA7BF1034353}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E46406-58C9-456C-BFDC-D2354E524524}">
  <dimension ref="A1:B32"/>
  <sheetViews>
    <sheetView workbookViewId="0"/>
  </sheetViews>
  <sheetFormatPr defaultRowHeight="14.4" x14ac:dyDescent="0.3"/>
  <cols>
    <col min="1" max="2" width="12.77734375" customWidth="1"/>
  </cols>
  <sheetData>
    <row r="1" spans="1:2" s="11" customFormat="1" x14ac:dyDescent="0.3">
      <c r="A1" s="10" t="s">
        <v>47</v>
      </c>
    </row>
    <row r="2" spans="1:2" x14ac:dyDescent="0.3">
      <c r="A2" s="2" t="s">
        <v>48</v>
      </c>
    </row>
    <row r="4" spans="1:2" x14ac:dyDescent="0.3">
      <c r="A4" s="20" t="s">
        <v>43</v>
      </c>
      <c r="B4" s="51" t="s">
        <v>44</v>
      </c>
    </row>
    <row r="5" spans="1:2" x14ac:dyDescent="0.3">
      <c r="A5" t="s">
        <v>16</v>
      </c>
      <c r="B5">
        <v>7.82</v>
      </c>
    </row>
    <row r="6" spans="1:2" x14ac:dyDescent="0.3">
      <c r="A6" t="s">
        <v>18</v>
      </c>
      <c r="B6">
        <v>8.73</v>
      </c>
    </row>
    <row r="7" spans="1:2" x14ac:dyDescent="0.3">
      <c r="A7" t="s">
        <v>36</v>
      </c>
      <c r="B7">
        <v>18.84</v>
      </c>
    </row>
    <row r="8" spans="1:2" x14ac:dyDescent="0.3">
      <c r="A8" t="s">
        <v>30</v>
      </c>
      <c r="B8">
        <v>19.72</v>
      </c>
    </row>
    <row r="9" spans="1:2" x14ac:dyDescent="0.3">
      <c r="A9" t="s">
        <v>24</v>
      </c>
      <c r="B9">
        <v>20.64</v>
      </c>
    </row>
    <row r="10" spans="1:2" x14ac:dyDescent="0.3">
      <c r="A10" t="s">
        <v>21</v>
      </c>
      <c r="B10">
        <v>20.83</v>
      </c>
    </row>
    <row r="11" spans="1:2" x14ac:dyDescent="0.3">
      <c r="A11" t="s">
        <v>23</v>
      </c>
      <c r="B11">
        <v>20.95</v>
      </c>
    </row>
    <row r="12" spans="1:2" x14ac:dyDescent="0.3">
      <c r="A12" t="s">
        <v>17</v>
      </c>
      <c r="B12">
        <v>21.54</v>
      </c>
    </row>
    <row r="13" spans="1:2" x14ac:dyDescent="0.3">
      <c r="A13" t="s">
        <v>19</v>
      </c>
      <c r="B13">
        <v>21.7</v>
      </c>
    </row>
    <row r="14" spans="1:2" x14ac:dyDescent="0.3">
      <c r="A14" t="s">
        <v>45</v>
      </c>
      <c r="B14">
        <v>22.52</v>
      </c>
    </row>
    <row r="15" spans="1:2" x14ac:dyDescent="0.3">
      <c r="A15" t="s">
        <v>29</v>
      </c>
      <c r="B15">
        <v>23.01</v>
      </c>
    </row>
    <row r="16" spans="1:2" x14ac:dyDescent="0.3">
      <c r="A16" t="s">
        <v>27</v>
      </c>
      <c r="B16">
        <v>23.79</v>
      </c>
    </row>
    <row r="17" spans="1:2" x14ac:dyDescent="0.3">
      <c r="A17" t="s">
        <v>25</v>
      </c>
      <c r="B17">
        <v>24.06</v>
      </c>
    </row>
    <row r="18" spans="1:2" x14ac:dyDescent="0.3">
      <c r="A18" t="s">
        <v>33</v>
      </c>
      <c r="B18">
        <v>26.34</v>
      </c>
    </row>
    <row r="19" spans="1:2" x14ac:dyDescent="0.3">
      <c r="A19" s="11" t="s">
        <v>46</v>
      </c>
      <c r="B19" s="11">
        <v>26.46</v>
      </c>
    </row>
    <row r="20" spans="1:2" x14ac:dyDescent="0.3">
      <c r="A20" t="s">
        <v>34</v>
      </c>
      <c r="B20">
        <v>27.68</v>
      </c>
    </row>
    <row r="21" spans="1:2" x14ac:dyDescent="0.3">
      <c r="A21" t="s">
        <v>28</v>
      </c>
      <c r="B21">
        <v>28.54</v>
      </c>
    </row>
    <row r="22" spans="1:2" x14ac:dyDescent="0.3">
      <c r="A22" t="s">
        <v>20</v>
      </c>
      <c r="B22">
        <v>31.18</v>
      </c>
    </row>
    <row r="23" spans="1:2" x14ac:dyDescent="0.3">
      <c r="A23" t="s">
        <v>32</v>
      </c>
      <c r="B23">
        <v>31.25</v>
      </c>
    </row>
    <row r="24" spans="1:2" x14ac:dyDescent="0.3">
      <c r="A24" t="s">
        <v>37</v>
      </c>
      <c r="B24">
        <v>31.81</v>
      </c>
    </row>
    <row r="25" spans="1:2" x14ac:dyDescent="0.3">
      <c r="A25" t="s">
        <v>31</v>
      </c>
      <c r="B25">
        <v>33.28</v>
      </c>
    </row>
    <row r="26" spans="1:2" x14ac:dyDescent="0.3">
      <c r="A26" t="s">
        <v>22</v>
      </c>
      <c r="B26">
        <v>35.49</v>
      </c>
    </row>
    <row r="27" spans="1:2" x14ac:dyDescent="0.3">
      <c r="A27" t="s">
        <v>39</v>
      </c>
      <c r="B27">
        <v>35.68</v>
      </c>
    </row>
    <row r="28" spans="1:2" x14ac:dyDescent="0.3">
      <c r="A28" t="s">
        <v>41</v>
      </c>
      <c r="B28">
        <v>37.369999999999997</v>
      </c>
    </row>
    <row r="29" spans="1:2" x14ac:dyDescent="0.3">
      <c r="A29" t="s">
        <v>26</v>
      </c>
      <c r="B29">
        <v>38.06</v>
      </c>
    </row>
    <row r="30" spans="1:2" x14ac:dyDescent="0.3">
      <c r="A30" t="s">
        <v>35</v>
      </c>
      <c r="B30">
        <v>39.69</v>
      </c>
    </row>
    <row r="31" spans="1:2" x14ac:dyDescent="0.3">
      <c r="A31" t="s">
        <v>40</v>
      </c>
      <c r="B31">
        <v>48.13</v>
      </c>
    </row>
    <row r="32" spans="1:2" x14ac:dyDescent="0.3">
      <c r="A32" t="s">
        <v>38</v>
      </c>
      <c r="B32">
        <v>51.77</v>
      </c>
    </row>
  </sheetData>
  <hyperlinks>
    <hyperlink ref="A2" r:id="rId1" display="https://digital-decade-desi.digital-strategy.ec.europa.eu/datasets/desi/charts/desi-indicators?indicator=desi_1a3&amp;indicatorGroup=desi2023-1&amp;breakdown=ind_total&amp;period=desi_2023&amp;unit=pc_ind&amp;country=AT,BE,BG,HR,CY,CZ,DK,EE,EU,FI,FR,DE,EL,HU,IE,IT,LV,LT,LU,MT,NL,PL,PT,RO,SK,SI,ES,SE " xr:uid="{64F9C5BF-0C96-425B-AD3F-20FDCF8C4427}"/>
  </hyperlink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F2FB1A-DF6B-41EA-968D-EA1D0AF6D091}">
  <dimension ref="A1:B30"/>
  <sheetViews>
    <sheetView workbookViewId="0"/>
  </sheetViews>
  <sheetFormatPr defaultRowHeight="14.4" x14ac:dyDescent="0.3"/>
  <cols>
    <col min="1" max="2" width="12.77734375" customWidth="1"/>
  </cols>
  <sheetData>
    <row r="1" spans="1:2" s="11" customFormat="1" ht="15.6" x14ac:dyDescent="0.3">
      <c r="A1" s="42" t="s">
        <v>283</v>
      </c>
    </row>
    <row r="2" spans="1:2" x14ac:dyDescent="0.3">
      <c r="A2" s="2" t="s">
        <v>255</v>
      </c>
    </row>
    <row r="4" spans="1:2" s="20" customFormat="1" x14ac:dyDescent="0.3">
      <c r="A4" s="20" t="s">
        <v>43</v>
      </c>
      <c r="B4" s="20" t="s">
        <v>44</v>
      </c>
    </row>
    <row r="5" spans="1:2" x14ac:dyDescent="0.3">
      <c r="A5" t="s">
        <v>27</v>
      </c>
      <c r="B5" s="44">
        <v>79.09</v>
      </c>
    </row>
    <row r="6" spans="1:2" x14ac:dyDescent="0.3">
      <c r="A6" t="s">
        <v>21</v>
      </c>
      <c r="B6" s="44">
        <v>79.47</v>
      </c>
    </row>
    <row r="7" spans="1:2" x14ac:dyDescent="0.3">
      <c r="A7" t="s">
        <v>30</v>
      </c>
      <c r="B7" s="44">
        <v>79.709999999999994</v>
      </c>
    </row>
    <row r="8" spans="1:2" x14ac:dyDescent="0.3">
      <c r="A8" t="s">
        <v>20</v>
      </c>
      <c r="B8" s="44">
        <v>82.95</v>
      </c>
    </row>
    <row r="9" spans="1:2" x14ac:dyDescent="0.3">
      <c r="A9" t="s">
        <v>16</v>
      </c>
      <c r="B9" s="44">
        <v>83.98</v>
      </c>
    </row>
    <row r="10" spans="1:2" x14ac:dyDescent="0.3">
      <c r="A10" t="s">
        <v>36</v>
      </c>
      <c r="B10" s="44">
        <v>86.35</v>
      </c>
    </row>
    <row r="11" spans="1:2" x14ac:dyDescent="0.3">
      <c r="A11" t="s">
        <v>19</v>
      </c>
      <c r="B11" s="44">
        <v>88.11</v>
      </c>
    </row>
    <row r="12" spans="1:2" x14ac:dyDescent="0.3">
      <c r="A12" t="s">
        <v>25</v>
      </c>
      <c r="B12" s="44">
        <v>88.26</v>
      </c>
    </row>
    <row r="13" spans="1:2" x14ac:dyDescent="0.3">
      <c r="A13" t="s">
        <v>45</v>
      </c>
      <c r="B13" s="44">
        <v>88.87</v>
      </c>
    </row>
    <row r="14" spans="1:2" x14ac:dyDescent="0.3">
      <c r="A14" t="s">
        <v>32</v>
      </c>
      <c r="B14" s="44">
        <v>90.14</v>
      </c>
    </row>
    <row r="15" spans="1:2" x14ac:dyDescent="0.3">
      <c r="A15" t="s">
        <v>29</v>
      </c>
      <c r="B15" s="44">
        <v>90.62</v>
      </c>
    </row>
    <row r="16" spans="1:2" s="11" customFormat="1" x14ac:dyDescent="0.3">
      <c r="A16" s="11" t="s">
        <v>46</v>
      </c>
      <c r="B16" s="45">
        <v>91.6</v>
      </c>
    </row>
    <row r="17" spans="1:2" x14ac:dyDescent="0.3">
      <c r="A17" t="s">
        <v>40</v>
      </c>
      <c r="B17" s="44">
        <v>92.64</v>
      </c>
    </row>
    <row r="18" spans="1:2" x14ac:dyDescent="0.3">
      <c r="A18" t="s">
        <v>33</v>
      </c>
      <c r="B18" s="44">
        <v>93.03</v>
      </c>
    </row>
    <row r="19" spans="1:2" x14ac:dyDescent="0.3">
      <c r="A19" t="s">
        <v>39</v>
      </c>
      <c r="B19" s="44">
        <v>94.07</v>
      </c>
    </row>
    <row r="20" spans="1:2" x14ac:dyDescent="0.3">
      <c r="A20" t="s">
        <v>31</v>
      </c>
      <c r="B20" s="44">
        <v>94.42</v>
      </c>
    </row>
    <row r="21" spans="1:2" x14ac:dyDescent="0.3">
      <c r="A21" t="s">
        <v>23</v>
      </c>
      <c r="B21" s="44">
        <v>96.43</v>
      </c>
    </row>
    <row r="22" spans="1:2" x14ac:dyDescent="0.3">
      <c r="A22" t="s">
        <v>28</v>
      </c>
      <c r="B22" s="44">
        <v>96.49</v>
      </c>
    </row>
    <row r="23" spans="1:2" x14ac:dyDescent="0.3">
      <c r="A23" t="s">
        <v>17</v>
      </c>
      <c r="B23" s="44">
        <v>96.49</v>
      </c>
    </row>
    <row r="24" spans="1:2" x14ac:dyDescent="0.3">
      <c r="A24" t="s">
        <v>26</v>
      </c>
      <c r="B24" s="44">
        <v>96.84</v>
      </c>
    </row>
    <row r="25" spans="1:2" x14ac:dyDescent="0.3">
      <c r="A25" t="s">
        <v>34</v>
      </c>
      <c r="B25" s="44">
        <v>96.87</v>
      </c>
    </row>
    <row r="26" spans="1:2" x14ac:dyDescent="0.3">
      <c r="A26" t="s">
        <v>37</v>
      </c>
      <c r="B26" s="44">
        <v>96.91</v>
      </c>
    </row>
    <row r="27" spans="1:2" x14ac:dyDescent="0.3">
      <c r="A27" t="s">
        <v>38</v>
      </c>
      <c r="B27" s="44">
        <v>98.01</v>
      </c>
    </row>
    <row r="28" spans="1:2" x14ac:dyDescent="0.3">
      <c r="A28" t="s">
        <v>41</v>
      </c>
      <c r="B28" s="44">
        <v>98.4</v>
      </c>
    </row>
    <row r="29" spans="1:2" x14ac:dyDescent="0.3">
      <c r="A29" t="s">
        <v>22</v>
      </c>
      <c r="B29" s="44">
        <v>100</v>
      </c>
    </row>
    <row r="30" spans="1:2" x14ac:dyDescent="0.3">
      <c r="A30" t="s">
        <v>35</v>
      </c>
      <c r="B30" s="44">
        <v>100</v>
      </c>
    </row>
  </sheetData>
  <hyperlinks>
    <hyperlink ref="A2" r:id="rId1" display="https://digital-decade-desi.digital-strategy.ec.europa.eu/datasets/key-indicators/charts/analyse-one-indicator-and-compare-countries?indicator=i_iuse&amp;indicatorGroup=internet-usage&amp;breakdown=cb_eu_for&amp;period=2023&amp;unit=pc_ind&amp;country=AT,BE,BG,CY,CZ,DE,DK,EE,EL,ES,EU,FI,FR,HR,HU,IE,IT,LT,LU,LV,MT,NL,PL,PT,RO,SE,SI,SK  " xr:uid="{F142383A-BBD0-48C7-99D0-60AD8D613806}"/>
  </hyperlink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8A25A-4D4C-4413-8C5B-96ED6DF8B26E}">
  <dimension ref="A1:D16"/>
  <sheetViews>
    <sheetView workbookViewId="0"/>
  </sheetViews>
  <sheetFormatPr defaultRowHeight="14.4" x14ac:dyDescent="0.3"/>
  <cols>
    <col min="1" max="1" width="27.77734375" customWidth="1"/>
    <col min="2" max="4" width="12.77734375" customWidth="1"/>
  </cols>
  <sheetData>
    <row r="1" spans="1:4" s="11" customFormat="1" x14ac:dyDescent="0.3">
      <c r="A1" s="10" t="s">
        <v>59</v>
      </c>
    </row>
    <row r="2" spans="1:4" x14ac:dyDescent="0.3">
      <c r="A2" t="s">
        <v>60</v>
      </c>
    </row>
    <row r="4" spans="1:4" s="11" customFormat="1" x14ac:dyDescent="0.3">
      <c r="B4" s="11">
        <v>2020</v>
      </c>
      <c r="C4" s="11">
        <v>2021</v>
      </c>
      <c r="D4" s="11">
        <v>2022</v>
      </c>
    </row>
    <row r="5" spans="1:4" x14ac:dyDescent="0.3">
      <c r="A5" t="s">
        <v>49</v>
      </c>
      <c r="B5" s="14">
        <v>73133</v>
      </c>
      <c r="C5" s="14">
        <v>60693</v>
      </c>
      <c r="D5" s="14">
        <v>57608</v>
      </c>
    </row>
    <row r="6" spans="1:4" x14ac:dyDescent="0.3">
      <c r="A6" t="s">
        <v>50</v>
      </c>
      <c r="B6" s="14">
        <v>4227</v>
      </c>
      <c r="C6" s="14">
        <v>98092</v>
      </c>
      <c r="D6" s="14">
        <v>40681</v>
      </c>
    </row>
    <row r="7" spans="1:4" x14ac:dyDescent="0.3">
      <c r="A7" t="s">
        <v>51</v>
      </c>
      <c r="B7" s="14">
        <v>18</v>
      </c>
      <c r="C7" s="14">
        <v>22</v>
      </c>
      <c r="D7" s="14">
        <v>13</v>
      </c>
    </row>
    <row r="8" spans="1:4" x14ac:dyDescent="0.3">
      <c r="A8" t="s">
        <v>52</v>
      </c>
      <c r="B8" s="14">
        <v>39447792</v>
      </c>
      <c r="C8" s="14">
        <v>41430926</v>
      </c>
      <c r="D8" s="14">
        <v>308</v>
      </c>
    </row>
    <row r="9" spans="1:4" x14ac:dyDescent="0.3">
      <c r="A9" t="s">
        <v>53</v>
      </c>
      <c r="B9" s="14">
        <v>11</v>
      </c>
      <c r="C9" s="14">
        <v>7</v>
      </c>
      <c r="D9" s="14">
        <v>6</v>
      </c>
    </row>
    <row r="10" spans="1:4" x14ac:dyDescent="0.3">
      <c r="A10" t="s">
        <v>54</v>
      </c>
      <c r="B10" s="14">
        <v>7032</v>
      </c>
      <c r="C10" s="14">
        <v>10870</v>
      </c>
      <c r="D10" s="14">
        <v>4107</v>
      </c>
    </row>
    <row r="11" spans="1:4" x14ac:dyDescent="0.3">
      <c r="A11" t="s">
        <v>55</v>
      </c>
      <c r="B11" s="14">
        <v>47</v>
      </c>
      <c r="C11" s="14">
        <v>58</v>
      </c>
      <c r="D11" s="14">
        <v>89</v>
      </c>
    </row>
    <row r="12" spans="1:4" x14ac:dyDescent="0.3">
      <c r="A12" t="s">
        <v>56</v>
      </c>
      <c r="B12" s="14">
        <v>1441</v>
      </c>
      <c r="C12" s="14">
        <v>17191</v>
      </c>
      <c r="D12" s="14">
        <v>7003</v>
      </c>
    </row>
    <row r="13" spans="1:4" x14ac:dyDescent="0.3">
      <c r="A13" t="s">
        <v>57</v>
      </c>
      <c r="B13" s="14">
        <v>221836</v>
      </c>
      <c r="C13" s="14">
        <v>431788</v>
      </c>
      <c r="D13" s="14">
        <v>447349</v>
      </c>
    </row>
    <row r="14" spans="1:4" x14ac:dyDescent="0.3">
      <c r="A14" t="s">
        <v>81</v>
      </c>
      <c r="B14" s="14">
        <v>75</v>
      </c>
      <c r="C14" s="14">
        <v>104</v>
      </c>
      <c r="D14" s="14">
        <v>169</v>
      </c>
    </row>
    <row r="15" spans="1:4" x14ac:dyDescent="0.3">
      <c r="A15" t="s">
        <v>58</v>
      </c>
      <c r="B15" s="14">
        <v>32937</v>
      </c>
      <c r="C15" s="14">
        <v>35717</v>
      </c>
      <c r="D15" s="14">
        <v>58077</v>
      </c>
    </row>
    <row r="16" spans="1:4" s="11" customFormat="1" x14ac:dyDescent="0.3">
      <c r="A16" s="11" t="s">
        <v>284</v>
      </c>
      <c r="B16" s="15">
        <f t="shared" ref="B16:C16" si="0">SUM(B5:B15)</f>
        <v>39788549</v>
      </c>
      <c r="C16" s="52">
        <f t="shared" si="0"/>
        <v>42085468</v>
      </c>
      <c r="D16" s="52">
        <f>SUM(D5:D15)</f>
        <v>615410</v>
      </c>
    </row>
  </sheetData>
  <pageMargins left="0.7" right="0.7" top="0.75" bottom="0.75" header="0.3" footer="0.3"/>
  <ignoredErrors>
    <ignoredError sqref="A4:D15 B16:D16" formulaRange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64ED31-C034-4FE1-99C2-BD9B7EF64900}">
  <dimension ref="A1:L16"/>
  <sheetViews>
    <sheetView workbookViewId="0"/>
  </sheetViews>
  <sheetFormatPr defaultRowHeight="14.4" x14ac:dyDescent="0.3"/>
  <cols>
    <col min="1" max="1" width="10.77734375" style="11" customWidth="1"/>
    <col min="2" max="12" width="10.77734375" customWidth="1"/>
  </cols>
  <sheetData>
    <row r="1" spans="1:12" x14ac:dyDescent="0.3">
      <c r="A1" s="10" t="s">
        <v>254</v>
      </c>
    </row>
    <row r="2" spans="1:12" x14ac:dyDescent="0.3">
      <c r="A2" t="s">
        <v>72</v>
      </c>
    </row>
    <row r="4" spans="1:12" s="20" customFormat="1" x14ac:dyDescent="0.3">
      <c r="B4" s="20" t="s">
        <v>61</v>
      </c>
      <c r="C4" s="20" t="s">
        <v>65</v>
      </c>
      <c r="D4" s="20" t="s">
        <v>63</v>
      </c>
      <c r="E4" s="20" t="s">
        <v>66</v>
      </c>
      <c r="F4" s="20" t="s">
        <v>67</v>
      </c>
      <c r="G4" s="20" t="s">
        <v>68</v>
      </c>
      <c r="H4" s="20" t="s">
        <v>69</v>
      </c>
      <c r="I4" s="20" t="s">
        <v>64</v>
      </c>
      <c r="J4" s="20" t="s">
        <v>62</v>
      </c>
      <c r="K4" s="20" t="s">
        <v>70</v>
      </c>
      <c r="L4" s="20" t="s">
        <v>71</v>
      </c>
    </row>
    <row r="5" spans="1:12" x14ac:dyDescent="0.3">
      <c r="A5" s="11">
        <v>2011</v>
      </c>
      <c r="C5">
        <v>1582</v>
      </c>
      <c r="D5">
        <v>24</v>
      </c>
      <c r="I5">
        <v>81</v>
      </c>
      <c r="J5">
        <v>30</v>
      </c>
      <c r="K5">
        <v>60</v>
      </c>
      <c r="L5">
        <v>65</v>
      </c>
    </row>
    <row r="6" spans="1:12" x14ac:dyDescent="0.3">
      <c r="A6" s="11">
        <v>2012</v>
      </c>
      <c r="C6">
        <v>1537</v>
      </c>
      <c r="D6">
        <v>23</v>
      </c>
      <c r="I6">
        <v>97</v>
      </c>
      <c r="J6">
        <v>15</v>
      </c>
      <c r="K6">
        <v>34</v>
      </c>
      <c r="L6">
        <v>30</v>
      </c>
    </row>
    <row r="7" spans="1:12" x14ac:dyDescent="0.3">
      <c r="A7" s="11">
        <v>2013</v>
      </c>
      <c r="C7">
        <v>1390</v>
      </c>
      <c r="D7">
        <v>19</v>
      </c>
      <c r="I7">
        <v>107</v>
      </c>
      <c r="J7">
        <v>19</v>
      </c>
      <c r="K7">
        <v>28</v>
      </c>
      <c r="L7">
        <v>13</v>
      </c>
    </row>
    <row r="8" spans="1:12" x14ac:dyDescent="0.3">
      <c r="A8" s="11">
        <v>2014</v>
      </c>
      <c r="B8">
        <v>5</v>
      </c>
      <c r="C8">
        <v>1688</v>
      </c>
      <c r="D8">
        <v>24</v>
      </c>
      <c r="I8">
        <v>70</v>
      </c>
      <c r="J8">
        <v>20</v>
      </c>
      <c r="K8">
        <v>27</v>
      </c>
      <c r="L8">
        <v>19</v>
      </c>
    </row>
    <row r="9" spans="1:12" x14ac:dyDescent="0.3">
      <c r="A9" s="11">
        <v>2015</v>
      </c>
      <c r="B9">
        <v>4</v>
      </c>
      <c r="C9">
        <v>1822</v>
      </c>
      <c r="D9">
        <v>23</v>
      </c>
      <c r="I9">
        <v>40</v>
      </c>
      <c r="J9">
        <v>14</v>
      </c>
      <c r="K9">
        <v>24</v>
      </c>
      <c r="L9">
        <v>16</v>
      </c>
    </row>
    <row r="10" spans="1:12" x14ac:dyDescent="0.3">
      <c r="A10" s="11">
        <v>2016</v>
      </c>
      <c r="B10">
        <v>5</v>
      </c>
      <c r="C10">
        <v>1741</v>
      </c>
      <c r="D10">
        <v>17</v>
      </c>
      <c r="I10">
        <v>41</v>
      </c>
      <c r="J10">
        <v>30</v>
      </c>
      <c r="K10">
        <v>100</v>
      </c>
      <c r="L10">
        <v>27</v>
      </c>
    </row>
    <row r="11" spans="1:12" x14ac:dyDescent="0.3">
      <c r="A11" s="11">
        <v>2017</v>
      </c>
      <c r="B11">
        <v>11</v>
      </c>
      <c r="C11">
        <v>1579</v>
      </c>
      <c r="D11">
        <v>26</v>
      </c>
      <c r="I11">
        <v>44</v>
      </c>
      <c r="J11">
        <v>29</v>
      </c>
      <c r="K11">
        <v>174</v>
      </c>
      <c r="L11">
        <v>28</v>
      </c>
    </row>
    <row r="12" spans="1:12" x14ac:dyDescent="0.3">
      <c r="A12" s="11">
        <v>2018</v>
      </c>
      <c r="B12">
        <v>15</v>
      </c>
      <c r="C12">
        <v>1537</v>
      </c>
      <c r="D12">
        <v>23</v>
      </c>
      <c r="I12">
        <v>46</v>
      </c>
      <c r="J12">
        <v>36</v>
      </c>
      <c r="K12">
        <v>234</v>
      </c>
      <c r="L12">
        <v>54</v>
      </c>
    </row>
    <row r="13" spans="1:12" x14ac:dyDescent="0.3">
      <c r="A13" s="11">
        <v>2019</v>
      </c>
      <c r="B13">
        <v>13</v>
      </c>
      <c r="C13">
        <v>1368</v>
      </c>
      <c r="D13">
        <v>29</v>
      </c>
      <c r="E13">
        <v>28</v>
      </c>
      <c r="F13">
        <v>11</v>
      </c>
      <c r="G13">
        <v>1</v>
      </c>
      <c r="H13">
        <v>2</v>
      </c>
      <c r="I13">
        <v>47</v>
      </c>
      <c r="J13">
        <v>60</v>
      </c>
      <c r="K13">
        <v>191</v>
      </c>
      <c r="L13">
        <v>35</v>
      </c>
    </row>
    <row r="14" spans="1:12" x14ac:dyDescent="0.3">
      <c r="A14" s="11">
        <v>2020</v>
      </c>
      <c r="B14">
        <v>13</v>
      </c>
      <c r="C14">
        <v>1314</v>
      </c>
      <c r="D14">
        <v>27</v>
      </c>
      <c r="E14">
        <v>19</v>
      </c>
      <c r="F14">
        <v>11</v>
      </c>
      <c r="G14">
        <v>5</v>
      </c>
      <c r="H14">
        <v>0</v>
      </c>
      <c r="I14">
        <v>46</v>
      </c>
      <c r="J14">
        <v>39</v>
      </c>
      <c r="K14">
        <v>316</v>
      </c>
      <c r="L14">
        <v>48</v>
      </c>
    </row>
    <row r="15" spans="1:12" x14ac:dyDescent="0.3">
      <c r="A15" s="11">
        <v>2021</v>
      </c>
      <c r="B15">
        <v>7</v>
      </c>
      <c r="C15">
        <v>1585</v>
      </c>
      <c r="D15">
        <v>37</v>
      </c>
      <c r="E15">
        <v>14</v>
      </c>
      <c r="F15">
        <v>19</v>
      </c>
      <c r="G15">
        <v>1</v>
      </c>
      <c r="H15">
        <v>1</v>
      </c>
      <c r="I15">
        <v>41</v>
      </c>
      <c r="J15">
        <v>44</v>
      </c>
      <c r="K15">
        <v>211</v>
      </c>
      <c r="L15">
        <v>35</v>
      </c>
    </row>
    <row r="16" spans="1:12" x14ac:dyDescent="0.3">
      <c r="A16" s="11">
        <v>2022</v>
      </c>
      <c r="B16">
        <v>10</v>
      </c>
      <c r="C16">
        <v>1767</v>
      </c>
      <c r="D16">
        <v>28</v>
      </c>
      <c r="E16">
        <v>10</v>
      </c>
      <c r="F16">
        <v>4</v>
      </c>
      <c r="G16">
        <v>2</v>
      </c>
      <c r="H16">
        <v>0</v>
      </c>
      <c r="I16">
        <v>48</v>
      </c>
      <c r="J16">
        <v>44</v>
      </c>
      <c r="K16">
        <v>346</v>
      </c>
      <c r="L16">
        <v>56</v>
      </c>
    </row>
  </sheetData>
  <sortState xmlns:xlrd2="http://schemas.microsoft.com/office/spreadsheetml/2017/richdata2" ref="A5:L16">
    <sortCondition ref="A5:A16"/>
  </sortState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DED60A-0215-4899-BC46-029FC16F0355}">
  <dimension ref="A1:B80"/>
  <sheetViews>
    <sheetView workbookViewId="0">
      <pane ySplit="1" topLeftCell="A2" activePane="bottomLeft" state="frozen"/>
      <selection pane="bottomLeft"/>
    </sheetView>
  </sheetViews>
  <sheetFormatPr defaultColWidth="8.77734375" defaultRowHeight="14.4" x14ac:dyDescent="0.3"/>
  <cols>
    <col min="1" max="1" width="65.77734375" customWidth="1"/>
    <col min="2" max="2" width="35.77734375" customWidth="1"/>
  </cols>
  <sheetData>
    <row r="1" spans="1:2" s="11" customFormat="1" x14ac:dyDescent="0.3">
      <c r="A1" s="11" t="s">
        <v>191</v>
      </c>
      <c r="B1" s="11" t="s">
        <v>192</v>
      </c>
    </row>
    <row r="2" spans="1:2" x14ac:dyDescent="0.3">
      <c r="A2" t="s">
        <v>90</v>
      </c>
      <c r="B2" t="s">
        <v>90</v>
      </c>
    </row>
    <row r="3" spans="1:2" x14ac:dyDescent="0.3">
      <c r="A3" t="s">
        <v>92</v>
      </c>
      <c r="B3" t="s">
        <v>92</v>
      </c>
    </row>
    <row r="4" spans="1:2" x14ac:dyDescent="0.3">
      <c r="A4" t="s">
        <v>93</v>
      </c>
      <c r="B4" t="s">
        <v>93</v>
      </c>
    </row>
    <row r="5" spans="1:2" x14ac:dyDescent="0.3">
      <c r="A5" t="s">
        <v>95</v>
      </c>
      <c r="B5" t="s">
        <v>95</v>
      </c>
    </row>
    <row r="6" spans="1:2" x14ac:dyDescent="0.3">
      <c r="A6" t="s">
        <v>97</v>
      </c>
      <c r="B6" t="s">
        <v>97</v>
      </c>
    </row>
    <row r="7" spans="1:2" x14ac:dyDescent="0.3">
      <c r="A7" t="s">
        <v>99</v>
      </c>
      <c r="B7" t="s">
        <v>99</v>
      </c>
    </row>
    <row r="8" spans="1:2" x14ac:dyDescent="0.3">
      <c r="A8" t="s">
        <v>101</v>
      </c>
      <c r="B8" t="s">
        <v>101</v>
      </c>
    </row>
    <row r="9" spans="1:2" x14ac:dyDescent="0.3">
      <c r="A9" t="s">
        <v>103</v>
      </c>
      <c r="B9" t="s">
        <v>103</v>
      </c>
    </row>
    <row r="10" spans="1:2" x14ac:dyDescent="0.3">
      <c r="A10" t="s">
        <v>105</v>
      </c>
      <c r="B10" t="s">
        <v>105</v>
      </c>
    </row>
    <row r="11" spans="1:2" x14ac:dyDescent="0.3">
      <c r="A11" t="s">
        <v>107</v>
      </c>
      <c r="B11" t="s">
        <v>107</v>
      </c>
    </row>
    <row r="12" spans="1:2" x14ac:dyDescent="0.3">
      <c r="A12" t="s">
        <v>193</v>
      </c>
      <c r="B12" t="s">
        <v>107</v>
      </c>
    </row>
    <row r="13" spans="1:2" x14ac:dyDescent="0.3">
      <c r="A13" t="s">
        <v>109</v>
      </c>
      <c r="B13" t="s">
        <v>109</v>
      </c>
    </row>
    <row r="14" spans="1:2" x14ac:dyDescent="0.3">
      <c r="A14" t="s">
        <v>194</v>
      </c>
      <c r="B14" t="s">
        <v>109</v>
      </c>
    </row>
    <row r="15" spans="1:2" x14ac:dyDescent="0.3">
      <c r="A15" t="s">
        <v>195</v>
      </c>
      <c r="B15" t="s">
        <v>109</v>
      </c>
    </row>
    <row r="16" spans="1:2" x14ac:dyDescent="0.3">
      <c r="A16" t="s">
        <v>111</v>
      </c>
      <c r="B16" t="s">
        <v>111</v>
      </c>
    </row>
    <row r="17" spans="1:2" x14ac:dyDescent="0.3">
      <c r="A17" t="s">
        <v>113</v>
      </c>
      <c r="B17" t="s">
        <v>113</v>
      </c>
    </row>
    <row r="18" spans="1:2" x14ac:dyDescent="0.3">
      <c r="A18" t="s">
        <v>115</v>
      </c>
      <c r="B18" t="s">
        <v>115</v>
      </c>
    </row>
    <row r="19" spans="1:2" x14ac:dyDescent="0.3">
      <c r="A19" t="s">
        <v>196</v>
      </c>
      <c r="B19" t="s">
        <v>115</v>
      </c>
    </row>
    <row r="20" spans="1:2" x14ac:dyDescent="0.3">
      <c r="A20" t="s">
        <v>197</v>
      </c>
      <c r="B20" t="s">
        <v>115</v>
      </c>
    </row>
    <row r="21" spans="1:2" x14ac:dyDescent="0.3">
      <c r="A21" t="s">
        <v>117</v>
      </c>
      <c r="B21" t="s">
        <v>117</v>
      </c>
    </row>
    <row r="22" spans="1:2" x14ac:dyDescent="0.3">
      <c r="A22" t="s">
        <v>119</v>
      </c>
      <c r="B22" t="s">
        <v>119</v>
      </c>
    </row>
    <row r="23" spans="1:2" x14ac:dyDescent="0.3">
      <c r="A23" t="s">
        <v>198</v>
      </c>
      <c r="B23" t="s">
        <v>121</v>
      </c>
    </row>
    <row r="24" spans="1:2" x14ac:dyDescent="0.3">
      <c r="A24" t="s">
        <v>199</v>
      </c>
      <c r="B24" t="s">
        <v>121</v>
      </c>
    </row>
    <row r="25" spans="1:2" x14ac:dyDescent="0.3">
      <c r="A25" t="s">
        <v>200</v>
      </c>
      <c r="B25" t="s">
        <v>121</v>
      </c>
    </row>
    <row r="26" spans="1:2" x14ac:dyDescent="0.3">
      <c r="A26" t="s">
        <v>201</v>
      </c>
      <c r="B26" t="s">
        <v>121</v>
      </c>
    </row>
    <row r="27" spans="1:2" x14ac:dyDescent="0.3">
      <c r="A27" t="s">
        <v>122</v>
      </c>
      <c r="B27" t="s">
        <v>122</v>
      </c>
    </row>
    <row r="28" spans="1:2" x14ac:dyDescent="0.3">
      <c r="A28" t="s">
        <v>124</v>
      </c>
      <c r="B28" t="s">
        <v>124</v>
      </c>
    </row>
    <row r="29" spans="1:2" x14ac:dyDescent="0.3">
      <c r="A29" t="s">
        <v>126</v>
      </c>
      <c r="B29" t="s">
        <v>126</v>
      </c>
    </row>
    <row r="30" spans="1:2" x14ac:dyDescent="0.3">
      <c r="A30" t="s">
        <v>128</v>
      </c>
      <c r="B30" t="s">
        <v>128</v>
      </c>
    </row>
    <row r="31" spans="1:2" x14ac:dyDescent="0.3">
      <c r="A31" t="s">
        <v>202</v>
      </c>
      <c r="B31" t="s">
        <v>128</v>
      </c>
    </row>
    <row r="32" spans="1:2" x14ac:dyDescent="0.3">
      <c r="A32" t="s">
        <v>130</v>
      </c>
      <c r="B32" t="s">
        <v>130</v>
      </c>
    </row>
    <row r="33" spans="1:2" x14ac:dyDescent="0.3">
      <c r="A33" t="s">
        <v>132</v>
      </c>
      <c r="B33" t="s">
        <v>132</v>
      </c>
    </row>
    <row r="34" spans="1:2" x14ac:dyDescent="0.3">
      <c r="A34" t="s">
        <v>203</v>
      </c>
      <c r="B34" t="s">
        <v>132</v>
      </c>
    </row>
    <row r="35" spans="1:2" x14ac:dyDescent="0.3">
      <c r="A35" t="s">
        <v>134</v>
      </c>
      <c r="B35" t="s">
        <v>134</v>
      </c>
    </row>
    <row r="36" spans="1:2" x14ac:dyDescent="0.3">
      <c r="A36" t="s">
        <v>204</v>
      </c>
      <c r="B36" t="s">
        <v>134</v>
      </c>
    </row>
    <row r="37" spans="1:2" x14ac:dyDescent="0.3">
      <c r="A37" t="s">
        <v>136</v>
      </c>
      <c r="B37" t="s">
        <v>136</v>
      </c>
    </row>
    <row r="38" spans="1:2" x14ac:dyDescent="0.3">
      <c r="A38" t="s">
        <v>205</v>
      </c>
      <c r="B38" t="s">
        <v>136</v>
      </c>
    </row>
    <row r="39" spans="1:2" x14ac:dyDescent="0.3">
      <c r="A39" t="s">
        <v>206</v>
      </c>
      <c r="B39" t="s">
        <v>137</v>
      </c>
    </row>
    <row r="40" spans="1:2" x14ac:dyDescent="0.3">
      <c r="A40" t="s">
        <v>137</v>
      </c>
      <c r="B40" t="s">
        <v>137</v>
      </c>
    </row>
    <row r="41" spans="1:2" x14ac:dyDescent="0.3">
      <c r="A41" t="s">
        <v>139</v>
      </c>
      <c r="B41" t="s">
        <v>139</v>
      </c>
    </row>
    <row r="42" spans="1:2" x14ac:dyDescent="0.3">
      <c r="A42" t="s">
        <v>141</v>
      </c>
      <c r="B42" t="s">
        <v>141</v>
      </c>
    </row>
    <row r="43" spans="1:2" x14ac:dyDescent="0.3">
      <c r="A43" t="s">
        <v>143</v>
      </c>
      <c r="B43" t="s">
        <v>143</v>
      </c>
    </row>
    <row r="44" spans="1:2" x14ac:dyDescent="0.3">
      <c r="A44" t="s">
        <v>207</v>
      </c>
      <c r="B44" t="s">
        <v>145</v>
      </c>
    </row>
    <row r="45" spans="1:2" x14ac:dyDescent="0.3">
      <c r="A45" t="s">
        <v>145</v>
      </c>
      <c r="B45" t="s">
        <v>145</v>
      </c>
    </row>
    <row r="46" spans="1:2" x14ac:dyDescent="0.3">
      <c r="A46" t="s">
        <v>147</v>
      </c>
      <c r="B46" t="s">
        <v>147</v>
      </c>
    </row>
    <row r="47" spans="1:2" x14ac:dyDescent="0.3">
      <c r="A47" t="s">
        <v>208</v>
      </c>
      <c r="B47" t="s">
        <v>147</v>
      </c>
    </row>
    <row r="48" spans="1:2" x14ac:dyDescent="0.3">
      <c r="A48" t="s">
        <v>149</v>
      </c>
      <c r="B48" t="s">
        <v>149</v>
      </c>
    </row>
    <row r="49" spans="1:2" x14ac:dyDescent="0.3">
      <c r="A49" t="s">
        <v>209</v>
      </c>
      <c r="B49" t="s">
        <v>149</v>
      </c>
    </row>
    <row r="50" spans="1:2" x14ac:dyDescent="0.3">
      <c r="A50" t="s">
        <v>150</v>
      </c>
      <c r="B50" t="s">
        <v>150</v>
      </c>
    </row>
    <row r="51" spans="1:2" x14ac:dyDescent="0.3">
      <c r="A51" t="s">
        <v>152</v>
      </c>
      <c r="B51" t="s">
        <v>152</v>
      </c>
    </row>
    <row r="52" spans="1:2" x14ac:dyDescent="0.3">
      <c r="A52" t="s">
        <v>154</v>
      </c>
      <c r="B52" t="s">
        <v>154</v>
      </c>
    </row>
    <row r="53" spans="1:2" x14ac:dyDescent="0.3">
      <c r="A53" t="s">
        <v>156</v>
      </c>
      <c r="B53" t="s">
        <v>156</v>
      </c>
    </row>
    <row r="54" spans="1:2" x14ac:dyDescent="0.3">
      <c r="A54" t="s">
        <v>158</v>
      </c>
      <c r="B54" t="s">
        <v>158</v>
      </c>
    </row>
    <row r="55" spans="1:2" x14ac:dyDescent="0.3">
      <c r="A55" t="s">
        <v>160</v>
      </c>
      <c r="B55" t="s">
        <v>160</v>
      </c>
    </row>
    <row r="56" spans="1:2" x14ac:dyDescent="0.3">
      <c r="A56" t="s">
        <v>162</v>
      </c>
      <c r="B56" t="s">
        <v>162</v>
      </c>
    </row>
    <row r="57" spans="1:2" x14ac:dyDescent="0.3">
      <c r="A57" t="s">
        <v>164</v>
      </c>
      <c r="B57" t="s">
        <v>164</v>
      </c>
    </row>
    <row r="58" spans="1:2" x14ac:dyDescent="0.3">
      <c r="A58" t="s">
        <v>210</v>
      </c>
      <c r="B58" t="s">
        <v>166</v>
      </c>
    </row>
    <row r="59" spans="1:2" x14ac:dyDescent="0.3">
      <c r="A59" t="s">
        <v>166</v>
      </c>
      <c r="B59" t="s">
        <v>166</v>
      </c>
    </row>
    <row r="60" spans="1:2" x14ac:dyDescent="0.3">
      <c r="A60" t="s">
        <v>168</v>
      </c>
      <c r="B60" t="s">
        <v>168</v>
      </c>
    </row>
    <row r="61" spans="1:2" x14ac:dyDescent="0.3">
      <c r="A61" t="s">
        <v>211</v>
      </c>
      <c r="B61" t="s">
        <v>170</v>
      </c>
    </row>
    <row r="62" spans="1:2" x14ac:dyDescent="0.3">
      <c r="A62" t="s">
        <v>170</v>
      </c>
      <c r="B62" t="s">
        <v>170</v>
      </c>
    </row>
    <row r="63" spans="1:2" x14ac:dyDescent="0.3">
      <c r="A63" t="s">
        <v>172</v>
      </c>
      <c r="B63" t="s">
        <v>172</v>
      </c>
    </row>
    <row r="64" spans="1:2" x14ac:dyDescent="0.3">
      <c r="A64" t="s">
        <v>174</v>
      </c>
      <c r="B64" t="s">
        <v>174</v>
      </c>
    </row>
    <row r="65" spans="1:2" x14ac:dyDescent="0.3">
      <c r="A65" t="s">
        <v>176</v>
      </c>
      <c r="B65" t="s">
        <v>176</v>
      </c>
    </row>
    <row r="66" spans="1:2" x14ac:dyDescent="0.3">
      <c r="A66" t="s">
        <v>212</v>
      </c>
      <c r="B66" t="s">
        <v>178</v>
      </c>
    </row>
    <row r="67" spans="1:2" x14ac:dyDescent="0.3">
      <c r="A67" t="s">
        <v>178</v>
      </c>
      <c r="B67" t="s">
        <v>178</v>
      </c>
    </row>
    <row r="68" spans="1:2" x14ac:dyDescent="0.3">
      <c r="A68" t="s">
        <v>213</v>
      </c>
      <c r="B68" t="s">
        <v>179</v>
      </c>
    </row>
    <row r="69" spans="1:2" x14ac:dyDescent="0.3">
      <c r="A69" t="s">
        <v>214</v>
      </c>
      <c r="B69" t="s">
        <v>179</v>
      </c>
    </row>
    <row r="70" spans="1:2" x14ac:dyDescent="0.3">
      <c r="A70" t="s">
        <v>179</v>
      </c>
      <c r="B70" t="s">
        <v>179</v>
      </c>
    </row>
    <row r="71" spans="1:2" x14ac:dyDescent="0.3">
      <c r="A71" t="s">
        <v>180</v>
      </c>
      <c r="B71" t="s">
        <v>180</v>
      </c>
    </row>
    <row r="72" spans="1:2" x14ac:dyDescent="0.3">
      <c r="A72" t="s">
        <v>182</v>
      </c>
      <c r="B72" t="s">
        <v>182</v>
      </c>
    </row>
    <row r="73" spans="1:2" x14ac:dyDescent="0.3">
      <c r="A73" t="s">
        <v>215</v>
      </c>
      <c r="B73" t="s">
        <v>184</v>
      </c>
    </row>
    <row r="74" spans="1:2" x14ac:dyDescent="0.3">
      <c r="A74" t="s">
        <v>216</v>
      </c>
      <c r="B74" t="s">
        <v>184</v>
      </c>
    </row>
    <row r="75" spans="1:2" x14ac:dyDescent="0.3">
      <c r="A75" t="s">
        <v>184</v>
      </c>
      <c r="B75" t="s">
        <v>184</v>
      </c>
    </row>
    <row r="76" spans="1:2" x14ac:dyDescent="0.3">
      <c r="A76" t="s">
        <v>217</v>
      </c>
      <c r="B76" t="s">
        <v>186</v>
      </c>
    </row>
    <row r="77" spans="1:2" x14ac:dyDescent="0.3">
      <c r="A77" t="s">
        <v>218</v>
      </c>
      <c r="B77" t="s">
        <v>186</v>
      </c>
    </row>
    <row r="78" spans="1:2" x14ac:dyDescent="0.3">
      <c r="A78" t="s">
        <v>186</v>
      </c>
      <c r="B78" t="s">
        <v>186</v>
      </c>
    </row>
    <row r="79" spans="1:2" x14ac:dyDescent="0.3">
      <c r="A79" t="s">
        <v>219</v>
      </c>
      <c r="B79" t="s">
        <v>188</v>
      </c>
    </row>
    <row r="80" spans="1:2" x14ac:dyDescent="0.3">
      <c r="A80" t="s">
        <v>188</v>
      </c>
      <c r="B80" t="s">
        <v>188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377232-E4E4-467F-B76F-EFE6A0A4F62C}">
  <dimension ref="A1:E51"/>
  <sheetViews>
    <sheetView workbookViewId="0"/>
  </sheetViews>
  <sheetFormatPr defaultRowHeight="14.4" x14ac:dyDescent="0.3"/>
  <cols>
    <col min="1" max="1" width="34.77734375" customWidth="1"/>
    <col min="2" max="4" width="10.77734375" customWidth="1"/>
    <col min="5" max="5" width="10.77734375" style="11" customWidth="1"/>
  </cols>
  <sheetData>
    <row r="1" spans="1:5" x14ac:dyDescent="0.3">
      <c r="A1" s="10" t="s">
        <v>239</v>
      </c>
    </row>
    <row r="2" spans="1:5" ht="15" thickBot="1" x14ac:dyDescent="0.35">
      <c r="A2" s="3"/>
    </row>
    <row r="3" spans="1:5" s="11" customFormat="1" ht="15" thickBot="1" x14ac:dyDescent="0.35">
      <c r="A3" s="21" t="s">
        <v>222</v>
      </c>
      <c r="B3" s="22">
        <v>2004</v>
      </c>
      <c r="C3" s="22">
        <v>2023</v>
      </c>
      <c r="D3" s="23" t="s">
        <v>83</v>
      </c>
      <c r="E3" s="24" t="s">
        <v>223</v>
      </c>
    </row>
    <row r="4" spans="1:5" s="11" customFormat="1" ht="15" thickBot="1" x14ac:dyDescent="0.35">
      <c r="A4" s="21" t="s">
        <v>266</v>
      </c>
      <c r="B4" s="25">
        <v>131244</v>
      </c>
      <c r="C4" s="25">
        <v>54059</v>
      </c>
      <c r="D4" s="25">
        <f t="shared" ref="D4" si="0">C4-B4</f>
        <v>-77185</v>
      </c>
      <c r="E4" s="33">
        <v>-58.810307518819904</v>
      </c>
    </row>
    <row r="5" spans="1:5" x14ac:dyDescent="0.3">
      <c r="A5" s="7" t="s">
        <v>224</v>
      </c>
      <c r="B5" s="26">
        <v>13755</v>
      </c>
      <c r="C5" s="26">
        <v>4428</v>
      </c>
      <c r="D5" s="26">
        <f>C5-B5</f>
        <v>-9327</v>
      </c>
      <c r="E5" s="35">
        <v>-67.808069792802613</v>
      </c>
    </row>
    <row r="6" spans="1:5" x14ac:dyDescent="0.3">
      <c r="A6" s="8" t="s">
        <v>225</v>
      </c>
      <c r="B6" s="27">
        <v>875</v>
      </c>
      <c r="C6" s="27">
        <v>954</v>
      </c>
      <c r="D6" s="26">
        <f t="shared" ref="D6:D10" si="1">C6-B6</f>
        <v>79</v>
      </c>
      <c r="E6" s="36">
        <v>9.0285714285714285</v>
      </c>
    </row>
    <row r="7" spans="1:5" x14ac:dyDescent="0.3">
      <c r="A7" s="8" t="s">
        <v>226</v>
      </c>
      <c r="B7" s="27">
        <v>77098</v>
      </c>
      <c r="C7" s="27">
        <v>19097</v>
      </c>
      <c r="D7" s="26">
        <f t="shared" si="1"/>
        <v>-58001</v>
      </c>
      <c r="E7" s="36">
        <v>-75.230226465018546</v>
      </c>
    </row>
    <row r="8" spans="1:5" x14ac:dyDescent="0.3">
      <c r="A8" s="8" t="s">
        <v>227</v>
      </c>
      <c r="B8" s="27">
        <v>8689</v>
      </c>
      <c r="C8" s="27">
        <v>5912</v>
      </c>
      <c r="D8" s="26">
        <f t="shared" si="1"/>
        <v>-2777</v>
      </c>
      <c r="E8" s="36">
        <v>-31.959949361261366</v>
      </c>
    </row>
    <row r="9" spans="1:5" x14ac:dyDescent="0.3">
      <c r="A9" s="8" t="s">
        <v>228</v>
      </c>
      <c r="B9" s="27">
        <v>14413</v>
      </c>
      <c r="C9" s="27">
        <v>10717</v>
      </c>
      <c r="D9" s="26">
        <f t="shared" si="1"/>
        <v>-3696</v>
      </c>
      <c r="E9" s="36">
        <v>-25.643516270033999</v>
      </c>
    </row>
    <row r="10" spans="1:5" ht="15" thickBot="1" x14ac:dyDescent="0.35">
      <c r="A10" s="9" t="s">
        <v>229</v>
      </c>
      <c r="B10" s="28">
        <v>16414</v>
      </c>
      <c r="C10" s="28">
        <v>12951</v>
      </c>
      <c r="D10" s="29">
        <f t="shared" si="1"/>
        <v>-3463</v>
      </c>
      <c r="E10" s="37">
        <v>-21.097843304496163</v>
      </c>
    </row>
    <row r="11" spans="1:5" ht="15" thickBot="1" x14ac:dyDescent="0.35">
      <c r="A11" s="5"/>
      <c r="B11" s="6"/>
      <c r="C11" s="6"/>
      <c r="D11" s="6"/>
      <c r="E11" s="33"/>
    </row>
    <row r="12" spans="1:5" x14ac:dyDescent="0.3">
      <c r="E12" s="38"/>
    </row>
    <row r="13" spans="1:5" ht="15" thickBot="1" x14ac:dyDescent="0.35">
      <c r="E13" s="38"/>
    </row>
    <row r="14" spans="1:5" s="11" customFormat="1" ht="15" thickBot="1" x14ac:dyDescent="0.35">
      <c r="A14" s="21" t="s">
        <v>222</v>
      </c>
      <c r="B14" s="22">
        <v>2004</v>
      </c>
      <c r="C14" s="22">
        <v>2023</v>
      </c>
      <c r="D14" s="22" t="s">
        <v>83</v>
      </c>
      <c r="E14" s="34" t="s">
        <v>223</v>
      </c>
    </row>
    <row r="15" spans="1:5" x14ac:dyDescent="0.3">
      <c r="A15" s="7" t="s">
        <v>257</v>
      </c>
      <c r="B15" s="30">
        <v>77098</v>
      </c>
      <c r="C15" s="30">
        <v>19097</v>
      </c>
      <c r="D15" s="30">
        <f>C15-B15</f>
        <v>-58001</v>
      </c>
      <c r="E15" s="35">
        <f t="shared" ref="E15:E50" si="2">100/B15*(C15-B15)</f>
        <v>-75.230226465018546</v>
      </c>
    </row>
    <row r="16" spans="1:5" x14ac:dyDescent="0.3">
      <c r="A16" s="8" t="s">
        <v>258</v>
      </c>
      <c r="B16" s="31">
        <v>26685</v>
      </c>
      <c r="C16" s="31">
        <v>3667</v>
      </c>
      <c r="D16" s="31">
        <f t="shared" ref="D16:D50" si="3">C16-B16</f>
        <v>-23018</v>
      </c>
      <c r="E16" s="36">
        <f t="shared" si="2"/>
        <v>-86.258197489226163</v>
      </c>
    </row>
    <row r="17" spans="1:5" x14ac:dyDescent="0.3">
      <c r="A17" s="8" t="s">
        <v>259</v>
      </c>
      <c r="B17" s="31">
        <v>43818</v>
      </c>
      <c r="C17" s="31">
        <v>11826</v>
      </c>
      <c r="D17" s="31">
        <f t="shared" si="3"/>
        <v>-31992</v>
      </c>
      <c r="E17" s="36">
        <f t="shared" si="2"/>
        <v>-73.011091332329173</v>
      </c>
    </row>
    <row r="18" spans="1:5" x14ac:dyDescent="0.3">
      <c r="A18" s="8" t="s">
        <v>260</v>
      </c>
      <c r="B18" s="31">
        <v>6595</v>
      </c>
      <c r="C18" s="31">
        <v>3604</v>
      </c>
      <c r="D18" s="31">
        <f t="shared" si="3"/>
        <v>-2991</v>
      </c>
      <c r="E18" s="36">
        <f t="shared" si="2"/>
        <v>-45.352539802880969</v>
      </c>
    </row>
    <row r="19" spans="1:5" x14ac:dyDescent="0.3">
      <c r="A19" s="8" t="s">
        <v>246</v>
      </c>
      <c r="B19" s="31">
        <v>16414</v>
      </c>
      <c r="C19" s="31">
        <v>12951</v>
      </c>
      <c r="D19" s="31">
        <f t="shared" si="3"/>
        <v>-3463</v>
      </c>
      <c r="E19" s="36">
        <f t="shared" si="2"/>
        <v>-21.097843304496163</v>
      </c>
    </row>
    <row r="20" spans="1:5" x14ac:dyDescent="0.3">
      <c r="A20" s="8" t="s">
        <v>247</v>
      </c>
      <c r="B20" s="31">
        <v>1393</v>
      </c>
      <c r="C20" s="31">
        <v>4806</v>
      </c>
      <c r="D20" s="31">
        <f t="shared" si="3"/>
        <v>3413</v>
      </c>
      <c r="E20" s="36">
        <f t="shared" si="2"/>
        <v>245.01076812634602</v>
      </c>
    </row>
    <row r="21" spans="1:5" x14ac:dyDescent="0.3">
      <c r="A21" s="8" t="s">
        <v>252</v>
      </c>
      <c r="B21" s="31">
        <v>41</v>
      </c>
      <c r="C21" s="31">
        <v>10</v>
      </c>
      <c r="D21" s="31">
        <f t="shared" si="3"/>
        <v>-31</v>
      </c>
      <c r="E21" s="36">
        <f t="shared" si="2"/>
        <v>-75.609756097560975</v>
      </c>
    </row>
    <row r="22" spans="1:5" x14ac:dyDescent="0.3">
      <c r="A22" s="8" t="s">
        <v>248</v>
      </c>
      <c r="B22" s="31">
        <v>881</v>
      </c>
      <c r="C22" s="31">
        <v>1250</v>
      </c>
      <c r="D22" s="31">
        <f t="shared" si="3"/>
        <v>369</v>
      </c>
      <c r="E22" s="36">
        <f t="shared" si="2"/>
        <v>41.884222474460842</v>
      </c>
    </row>
    <row r="23" spans="1:5" x14ac:dyDescent="0.3">
      <c r="A23" s="8" t="s">
        <v>249</v>
      </c>
      <c r="B23" s="31">
        <v>207</v>
      </c>
      <c r="C23" s="31">
        <v>82</v>
      </c>
      <c r="D23" s="31">
        <f t="shared" si="3"/>
        <v>-125</v>
      </c>
      <c r="E23" s="36">
        <f t="shared" si="2"/>
        <v>-60.386473429951685</v>
      </c>
    </row>
    <row r="24" spans="1:5" x14ac:dyDescent="0.3">
      <c r="A24" s="8" t="s">
        <v>250</v>
      </c>
      <c r="B24" s="31">
        <v>3988</v>
      </c>
      <c r="C24" s="31">
        <v>307</v>
      </c>
      <c r="D24" s="31">
        <f t="shared" si="3"/>
        <v>-3681</v>
      </c>
      <c r="E24" s="36">
        <f t="shared" si="2"/>
        <v>-92.301905717151456</v>
      </c>
    </row>
    <row r="25" spans="1:5" x14ac:dyDescent="0.3">
      <c r="A25" s="8" t="s">
        <v>253</v>
      </c>
      <c r="B25" s="31">
        <v>5942</v>
      </c>
      <c r="C25" s="31">
        <v>2193</v>
      </c>
      <c r="D25" s="31">
        <f t="shared" si="3"/>
        <v>-3749</v>
      </c>
      <c r="E25" s="36">
        <f t="shared" si="2"/>
        <v>-63.093234601144395</v>
      </c>
    </row>
    <row r="26" spans="1:5" x14ac:dyDescent="0.3">
      <c r="A26" s="8" t="s">
        <v>251</v>
      </c>
      <c r="B26" s="31">
        <v>0</v>
      </c>
      <c r="C26" s="31">
        <v>44</v>
      </c>
      <c r="D26" s="31">
        <f t="shared" si="3"/>
        <v>44</v>
      </c>
      <c r="E26" s="36"/>
    </row>
    <row r="27" spans="1:5" x14ac:dyDescent="0.3">
      <c r="A27" s="8" t="s">
        <v>0</v>
      </c>
      <c r="B27" s="31">
        <v>3962</v>
      </c>
      <c r="C27" s="31">
        <v>4259</v>
      </c>
      <c r="D27" s="31">
        <f t="shared" si="3"/>
        <v>297</v>
      </c>
      <c r="E27" s="36">
        <f t="shared" si="2"/>
        <v>7.496214033316507</v>
      </c>
    </row>
    <row r="28" spans="1:5" x14ac:dyDescent="0.3">
      <c r="A28" s="8" t="s">
        <v>267</v>
      </c>
      <c r="B28" s="31">
        <v>14413</v>
      </c>
      <c r="C28" s="31">
        <v>10717</v>
      </c>
      <c r="D28" s="31">
        <f t="shared" si="3"/>
        <v>-3696</v>
      </c>
      <c r="E28" s="36">
        <f t="shared" si="2"/>
        <v>-25.643516270033999</v>
      </c>
    </row>
    <row r="29" spans="1:5" x14ac:dyDescent="0.3">
      <c r="A29" s="8" t="s">
        <v>268</v>
      </c>
      <c r="B29" s="31">
        <v>2819</v>
      </c>
      <c r="C29" s="31">
        <v>1505</v>
      </c>
      <c r="D29" s="31">
        <f t="shared" si="3"/>
        <v>-1314</v>
      </c>
      <c r="E29" s="36">
        <f t="shared" si="2"/>
        <v>-46.612273855977293</v>
      </c>
    </row>
    <row r="30" spans="1:5" x14ac:dyDescent="0.3">
      <c r="A30" s="8" t="s">
        <v>261</v>
      </c>
      <c r="B30" s="31">
        <v>488</v>
      </c>
      <c r="C30" s="31">
        <v>4351</v>
      </c>
      <c r="D30" s="31">
        <f t="shared" si="3"/>
        <v>3863</v>
      </c>
      <c r="E30" s="36">
        <f t="shared" si="2"/>
        <v>791.59836065573768</v>
      </c>
    </row>
    <row r="31" spans="1:5" x14ac:dyDescent="0.3">
      <c r="A31" s="8" t="s">
        <v>262</v>
      </c>
      <c r="B31" s="31">
        <v>283</v>
      </c>
      <c r="C31" s="31">
        <v>16</v>
      </c>
      <c r="D31" s="31">
        <f t="shared" si="3"/>
        <v>-267</v>
      </c>
      <c r="E31" s="36">
        <f t="shared" si="2"/>
        <v>-94.346289752650179</v>
      </c>
    </row>
    <row r="32" spans="1:5" x14ac:dyDescent="0.3">
      <c r="A32" s="8" t="s">
        <v>0</v>
      </c>
      <c r="B32" s="31">
        <v>10823</v>
      </c>
      <c r="C32" s="31">
        <v>4845</v>
      </c>
      <c r="D32" s="31">
        <f t="shared" si="3"/>
        <v>-5978</v>
      </c>
      <c r="E32" s="36">
        <f t="shared" si="2"/>
        <v>-55.234223413101724</v>
      </c>
    </row>
    <row r="33" spans="1:5" x14ac:dyDescent="0.3">
      <c r="A33" s="8" t="s">
        <v>269</v>
      </c>
      <c r="B33" s="31">
        <v>8689</v>
      </c>
      <c r="C33" s="31">
        <v>5912</v>
      </c>
      <c r="D33" s="31">
        <f t="shared" si="3"/>
        <v>-2777</v>
      </c>
      <c r="E33" s="36">
        <f t="shared" si="2"/>
        <v>-31.959949361261366</v>
      </c>
    </row>
    <row r="34" spans="1:5" x14ac:dyDescent="0.3">
      <c r="A34" s="8" t="s">
        <v>270</v>
      </c>
      <c r="B34" s="31">
        <v>2094</v>
      </c>
      <c r="C34" s="31">
        <v>712</v>
      </c>
      <c r="D34" s="31">
        <f t="shared" si="3"/>
        <v>-1382</v>
      </c>
      <c r="E34" s="36">
        <f t="shared" si="2"/>
        <v>-65.998089780324733</v>
      </c>
    </row>
    <row r="35" spans="1:5" x14ac:dyDescent="0.3">
      <c r="A35" s="8" t="s">
        <v>271</v>
      </c>
      <c r="B35" s="31">
        <v>616</v>
      </c>
      <c r="C35" s="31">
        <v>397</v>
      </c>
      <c r="D35" s="31">
        <f t="shared" si="3"/>
        <v>-219</v>
      </c>
      <c r="E35" s="36">
        <f t="shared" si="2"/>
        <v>-35.551948051948052</v>
      </c>
    </row>
    <row r="36" spans="1:5" x14ac:dyDescent="0.3">
      <c r="A36" s="8" t="s">
        <v>279</v>
      </c>
      <c r="B36" s="31">
        <v>1282</v>
      </c>
      <c r="C36" s="31">
        <v>1392</v>
      </c>
      <c r="D36" s="31">
        <f t="shared" si="3"/>
        <v>110</v>
      </c>
      <c r="E36" s="36">
        <f t="shared" si="2"/>
        <v>8.5803432137285487</v>
      </c>
    </row>
    <row r="37" spans="1:5" x14ac:dyDescent="0.3">
      <c r="A37" s="8" t="s">
        <v>272</v>
      </c>
      <c r="B37" s="31">
        <v>600</v>
      </c>
      <c r="C37" s="31">
        <v>301</v>
      </c>
      <c r="D37" s="31">
        <f t="shared" si="3"/>
        <v>-299</v>
      </c>
      <c r="E37" s="36">
        <f t="shared" si="2"/>
        <v>-49.833333333333329</v>
      </c>
    </row>
    <row r="38" spans="1:5" x14ac:dyDescent="0.3">
      <c r="A38" s="8" t="s">
        <v>0</v>
      </c>
      <c r="B38" s="31">
        <v>4097</v>
      </c>
      <c r="C38" s="31">
        <v>3110</v>
      </c>
      <c r="D38" s="31">
        <f t="shared" si="3"/>
        <v>-987</v>
      </c>
      <c r="E38" s="36">
        <f t="shared" si="2"/>
        <v>-24.090798144984134</v>
      </c>
    </row>
    <row r="39" spans="1:5" x14ac:dyDescent="0.3">
      <c r="A39" s="8" t="s">
        <v>273</v>
      </c>
      <c r="B39" s="31">
        <v>13755</v>
      </c>
      <c r="C39" s="31">
        <v>4428</v>
      </c>
      <c r="D39" s="31">
        <f t="shared" si="3"/>
        <v>-9327</v>
      </c>
      <c r="E39" s="36">
        <f t="shared" si="2"/>
        <v>-67.808069792802613</v>
      </c>
    </row>
    <row r="40" spans="1:5" x14ac:dyDescent="0.3">
      <c r="A40" s="8" t="s">
        <v>280</v>
      </c>
      <c r="B40" s="31">
        <v>122</v>
      </c>
      <c r="C40" s="31">
        <v>62</v>
      </c>
      <c r="D40" s="31">
        <f t="shared" si="3"/>
        <v>-60</v>
      </c>
      <c r="E40" s="36">
        <f t="shared" si="2"/>
        <v>-49.180327868852459</v>
      </c>
    </row>
    <row r="41" spans="1:5" x14ac:dyDescent="0.3">
      <c r="A41" s="8" t="s">
        <v>281</v>
      </c>
      <c r="B41" s="31">
        <v>2156</v>
      </c>
      <c r="C41" s="31">
        <v>333</v>
      </c>
      <c r="D41" s="31">
        <f t="shared" si="3"/>
        <v>-1823</v>
      </c>
      <c r="E41" s="36">
        <f t="shared" si="2"/>
        <v>-84.554730983302406</v>
      </c>
    </row>
    <row r="42" spans="1:5" x14ac:dyDescent="0.3">
      <c r="A42" s="8" t="s">
        <v>263</v>
      </c>
      <c r="B42" s="31">
        <v>403</v>
      </c>
      <c r="C42" s="31">
        <v>202</v>
      </c>
      <c r="D42" s="31">
        <f t="shared" si="3"/>
        <v>-201</v>
      </c>
      <c r="E42" s="36">
        <f t="shared" si="2"/>
        <v>-49.87593052109181</v>
      </c>
    </row>
    <row r="43" spans="1:5" x14ac:dyDescent="0.3">
      <c r="A43" s="8" t="s">
        <v>264</v>
      </c>
      <c r="B43" s="31">
        <v>3810</v>
      </c>
      <c r="C43" s="31">
        <v>1272</v>
      </c>
      <c r="D43" s="31">
        <f t="shared" si="3"/>
        <v>-2538</v>
      </c>
      <c r="E43" s="36">
        <f t="shared" si="2"/>
        <v>-66.614173228346459</v>
      </c>
    </row>
    <row r="44" spans="1:5" x14ac:dyDescent="0.3">
      <c r="A44" s="8" t="s">
        <v>265</v>
      </c>
      <c r="B44" s="31">
        <v>79</v>
      </c>
      <c r="C44" s="31">
        <v>70</v>
      </c>
      <c r="D44" s="31">
        <f t="shared" si="3"/>
        <v>-9</v>
      </c>
      <c r="E44" s="36">
        <f t="shared" si="2"/>
        <v>-11.39240506329114</v>
      </c>
    </row>
    <row r="45" spans="1:5" x14ac:dyDescent="0.3">
      <c r="A45" s="8" t="s">
        <v>274</v>
      </c>
      <c r="B45" s="31">
        <v>56</v>
      </c>
      <c r="C45" s="31">
        <v>54</v>
      </c>
      <c r="D45" s="31">
        <f t="shared" si="3"/>
        <v>-2</v>
      </c>
      <c r="E45" s="36">
        <f t="shared" si="2"/>
        <v>-3.5714285714285716</v>
      </c>
    </row>
    <row r="46" spans="1:5" x14ac:dyDescent="0.3">
      <c r="A46" s="8" t="s">
        <v>0</v>
      </c>
      <c r="B46" s="31">
        <v>7129</v>
      </c>
      <c r="C46" s="31">
        <v>2435</v>
      </c>
      <c r="D46" s="31">
        <f t="shared" si="3"/>
        <v>-4694</v>
      </c>
      <c r="E46" s="36">
        <f t="shared" si="2"/>
        <v>-65.84373684948801</v>
      </c>
    </row>
    <row r="47" spans="1:5" x14ac:dyDescent="0.3">
      <c r="A47" s="8" t="s">
        <v>275</v>
      </c>
      <c r="B47" s="31">
        <v>224</v>
      </c>
      <c r="C47" s="31">
        <v>100</v>
      </c>
      <c r="D47" s="31">
        <f t="shared" si="3"/>
        <v>-124</v>
      </c>
      <c r="E47" s="36">
        <f t="shared" si="2"/>
        <v>-55.357142857142861</v>
      </c>
    </row>
    <row r="48" spans="1:5" x14ac:dyDescent="0.3">
      <c r="A48" s="8" t="s">
        <v>276</v>
      </c>
      <c r="B48" s="31">
        <v>449</v>
      </c>
      <c r="C48" s="31">
        <v>418</v>
      </c>
      <c r="D48" s="31">
        <f t="shared" si="3"/>
        <v>-31</v>
      </c>
      <c r="E48" s="36">
        <f t="shared" si="2"/>
        <v>-6.9042316258351901</v>
      </c>
    </row>
    <row r="49" spans="1:5" x14ac:dyDescent="0.3">
      <c r="A49" s="8" t="s">
        <v>277</v>
      </c>
      <c r="B49" s="31">
        <v>27</v>
      </c>
      <c r="C49" s="31">
        <v>19</v>
      </c>
      <c r="D49" s="31">
        <f t="shared" si="3"/>
        <v>-8</v>
      </c>
      <c r="E49" s="36">
        <f t="shared" si="2"/>
        <v>-29.62962962962963</v>
      </c>
    </row>
    <row r="50" spans="1:5" ht="15" thickBot="1" x14ac:dyDescent="0.35">
      <c r="A50" s="8" t="s">
        <v>0</v>
      </c>
      <c r="B50" s="31">
        <v>175</v>
      </c>
      <c r="C50" s="31">
        <v>417</v>
      </c>
      <c r="D50" s="31">
        <f t="shared" si="3"/>
        <v>242</v>
      </c>
      <c r="E50" s="36">
        <f t="shared" si="2"/>
        <v>138.28571428571428</v>
      </c>
    </row>
    <row r="51" spans="1:5" s="11" customFormat="1" ht="15" thickBot="1" x14ac:dyDescent="0.35">
      <c r="A51" s="21" t="s">
        <v>266</v>
      </c>
      <c r="B51" s="32">
        <v>131244</v>
      </c>
      <c r="C51" s="32">
        <v>54059</v>
      </c>
      <c r="D51" s="32">
        <f>C51-B51</f>
        <v>-77185</v>
      </c>
      <c r="E51" s="33">
        <f>100/B51*(C51-B51)</f>
        <v>-58.810307518819904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F16"/>
  <sheetViews>
    <sheetView workbookViewId="0"/>
  </sheetViews>
  <sheetFormatPr defaultRowHeight="14.4" x14ac:dyDescent="0.3"/>
  <cols>
    <col min="1" max="1" width="24.77734375" customWidth="1"/>
    <col min="2" max="29" width="7.77734375" customWidth="1"/>
    <col min="30" max="30" width="11.77734375" style="11" customWidth="1"/>
    <col min="31" max="31" width="16.77734375" customWidth="1"/>
    <col min="32" max="32" width="7.77734375" customWidth="1"/>
  </cols>
  <sheetData>
    <row r="1" spans="1:32" x14ac:dyDescent="0.3">
      <c r="A1" s="10" t="s">
        <v>238</v>
      </c>
    </row>
    <row r="2" spans="1:32" x14ac:dyDescent="0.3">
      <c r="A2" s="2" t="s">
        <v>243</v>
      </c>
      <c r="AF2" s="13"/>
    </row>
    <row r="3" spans="1:32" x14ac:dyDescent="0.3">
      <c r="AF3" s="13"/>
    </row>
    <row r="4" spans="1:32" x14ac:dyDescent="0.3">
      <c r="AF4" s="13"/>
    </row>
    <row r="5" spans="1:32" s="20" customFormat="1" x14ac:dyDescent="0.3">
      <c r="B5" s="20">
        <v>1997</v>
      </c>
      <c r="C5" s="20">
        <v>1998</v>
      </c>
      <c r="D5" s="20">
        <v>1999</v>
      </c>
      <c r="E5" s="20">
        <v>2000</v>
      </c>
      <c r="F5" s="20">
        <v>2001</v>
      </c>
      <c r="G5" s="20">
        <v>2002</v>
      </c>
      <c r="H5" s="20">
        <v>2003</v>
      </c>
      <c r="I5" s="20">
        <v>2004</v>
      </c>
      <c r="J5" s="20">
        <v>2005</v>
      </c>
      <c r="K5" s="20">
        <v>2006</v>
      </c>
      <c r="L5" s="20">
        <v>2007</v>
      </c>
      <c r="M5" s="20">
        <v>2008</v>
      </c>
      <c r="N5" s="20">
        <v>2009</v>
      </c>
      <c r="O5" s="20">
        <v>2010</v>
      </c>
      <c r="P5" s="20">
        <v>2011</v>
      </c>
      <c r="Q5" s="20">
        <v>2012</v>
      </c>
      <c r="R5" s="20">
        <v>2013</v>
      </c>
      <c r="S5" s="20">
        <v>2014</v>
      </c>
      <c r="T5" s="20">
        <v>2015</v>
      </c>
      <c r="U5" s="20">
        <v>2016</v>
      </c>
      <c r="V5" s="20">
        <v>2017</v>
      </c>
      <c r="W5" s="20">
        <v>2018</v>
      </c>
      <c r="X5" s="20">
        <v>2019</v>
      </c>
      <c r="Y5" s="20">
        <v>2020</v>
      </c>
      <c r="Z5" s="20">
        <v>2021</v>
      </c>
      <c r="AA5" s="20">
        <v>2022</v>
      </c>
      <c r="AB5" s="20">
        <v>2023</v>
      </c>
      <c r="AC5" s="20">
        <v>2024</v>
      </c>
      <c r="AD5" s="20" t="s">
        <v>244</v>
      </c>
      <c r="AF5" s="39"/>
    </row>
    <row r="6" spans="1:32" x14ac:dyDescent="0.3">
      <c r="A6" t="s">
        <v>257</v>
      </c>
      <c r="B6" s="14">
        <v>62411</v>
      </c>
      <c r="C6" s="14">
        <v>63130</v>
      </c>
      <c r="D6" s="14">
        <v>60275</v>
      </c>
      <c r="E6" s="14">
        <v>52922</v>
      </c>
      <c r="F6" s="14">
        <v>54022</v>
      </c>
      <c r="G6" s="14">
        <v>57542</v>
      </c>
      <c r="H6" s="14">
        <v>61034</v>
      </c>
      <c r="I6" s="14">
        <v>77098</v>
      </c>
      <c r="J6" s="14">
        <v>65306</v>
      </c>
      <c r="K6" s="14">
        <v>63077</v>
      </c>
      <c r="L6" s="14">
        <v>60045</v>
      </c>
      <c r="M6" s="14">
        <v>54755</v>
      </c>
      <c r="N6" s="14">
        <v>52399</v>
      </c>
      <c r="O6" s="14">
        <v>47408</v>
      </c>
      <c r="P6" s="14">
        <v>43176</v>
      </c>
      <c r="Q6" s="14">
        <v>39944</v>
      </c>
      <c r="R6" s="14">
        <v>38750</v>
      </c>
      <c r="S6" s="14">
        <v>34301</v>
      </c>
      <c r="T6" s="14">
        <v>29094</v>
      </c>
      <c r="U6" s="14">
        <v>27440</v>
      </c>
      <c r="V6" s="14">
        <v>25154</v>
      </c>
      <c r="W6" s="14">
        <v>21787</v>
      </c>
      <c r="X6" s="14">
        <v>19583</v>
      </c>
      <c r="Y6" s="14">
        <v>18715</v>
      </c>
      <c r="Z6" s="14">
        <v>16535</v>
      </c>
      <c r="AA6" s="14">
        <v>18524</v>
      </c>
      <c r="AB6" s="14">
        <v>19097</v>
      </c>
      <c r="AC6" s="14">
        <v>14044</v>
      </c>
      <c r="AD6" s="41">
        <f>1/AB6*(AC6-AB6)</f>
        <v>-0.26459653348693513</v>
      </c>
      <c r="AE6" t="s">
        <v>221</v>
      </c>
      <c r="AF6" s="13">
        <f>100/I5*(I5-Z6)</f>
        <v>-725.09980039920163</v>
      </c>
    </row>
    <row r="7" spans="1:32" x14ac:dyDescent="0.3">
      <c r="A7" t="s">
        <v>258</v>
      </c>
      <c r="B7" s="14">
        <v>28847</v>
      </c>
      <c r="C7" s="14">
        <v>28037</v>
      </c>
      <c r="D7" s="14">
        <v>28610</v>
      </c>
      <c r="E7" s="14">
        <v>25517</v>
      </c>
      <c r="F7" s="14">
        <v>23537</v>
      </c>
      <c r="G7" s="14">
        <v>22036</v>
      </c>
      <c r="H7" s="14">
        <v>21783</v>
      </c>
      <c r="I7" s="14">
        <v>26685</v>
      </c>
      <c r="J7" s="14">
        <v>20828</v>
      </c>
      <c r="K7" s="14">
        <v>19044</v>
      </c>
      <c r="L7" s="14">
        <v>17148</v>
      </c>
      <c r="M7" s="14">
        <v>15159</v>
      </c>
      <c r="N7" s="14">
        <v>15394</v>
      </c>
      <c r="O7" s="14">
        <v>14783</v>
      </c>
      <c r="P7" s="14">
        <v>12884</v>
      </c>
      <c r="Q7" s="14">
        <v>11855</v>
      </c>
      <c r="R7" s="14">
        <v>11167</v>
      </c>
      <c r="S7" s="14">
        <v>9427</v>
      </c>
      <c r="T7" s="14">
        <v>6862</v>
      </c>
      <c r="U7" s="14">
        <v>6260</v>
      </c>
      <c r="V7" s="14">
        <v>5720</v>
      </c>
      <c r="W7" s="14">
        <v>4529</v>
      </c>
      <c r="X7" s="14">
        <v>3695</v>
      </c>
      <c r="Y7" s="14">
        <v>3725</v>
      </c>
      <c r="Z7" s="14">
        <v>3247</v>
      </c>
      <c r="AA7" s="14">
        <v>3521</v>
      </c>
      <c r="AB7" s="14">
        <v>3667</v>
      </c>
      <c r="AC7" s="14">
        <v>3328</v>
      </c>
      <c r="AD7" s="41">
        <f t="shared" ref="AD7:AD9" si="0">1/AB7*(AC7-AB7)</f>
        <v>-9.2446141259885456E-2</v>
      </c>
      <c r="AE7" t="s">
        <v>258</v>
      </c>
      <c r="AF7" s="13">
        <f>100/I7*(I7-Z7)</f>
        <v>87.832115420648307</v>
      </c>
    </row>
    <row r="8" spans="1:32" x14ac:dyDescent="0.3">
      <c r="A8" t="s">
        <v>259</v>
      </c>
      <c r="B8" s="14">
        <v>32168</v>
      </c>
      <c r="C8" s="14">
        <v>33798</v>
      </c>
      <c r="D8" s="14">
        <v>30511</v>
      </c>
      <c r="E8" s="14">
        <v>26364</v>
      </c>
      <c r="F8" s="14">
        <v>28029</v>
      </c>
      <c r="G8" s="14">
        <v>32208</v>
      </c>
      <c r="H8" s="14">
        <v>34286</v>
      </c>
      <c r="I8" s="14">
        <v>43818</v>
      </c>
      <c r="J8" s="14">
        <v>37833</v>
      </c>
      <c r="K8" s="14">
        <v>37936</v>
      </c>
      <c r="L8" s="14">
        <v>37102</v>
      </c>
      <c r="M8" s="14">
        <v>33743</v>
      </c>
      <c r="N8" s="14">
        <v>31549</v>
      </c>
      <c r="O8" s="14">
        <v>27818</v>
      </c>
      <c r="P8" s="14">
        <v>25199</v>
      </c>
      <c r="Q8" s="14">
        <v>23383</v>
      </c>
      <c r="R8" s="14">
        <v>23139</v>
      </c>
      <c r="S8" s="14">
        <v>20865</v>
      </c>
      <c r="T8" s="14">
        <v>18020</v>
      </c>
      <c r="U8" s="14">
        <v>17069</v>
      </c>
      <c r="V8" s="14">
        <v>15611</v>
      </c>
      <c r="W8" s="14">
        <v>13549</v>
      </c>
      <c r="X8" s="14">
        <v>12120</v>
      </c>
      <c r="Y8" s="14">
        <v>11442</v>
      </c>
      <c r="Z8" s="14">
        <v>9799</v>
      </c>
      <c r="AA8" s="14">
        <v>11217</v>
      </c>
      <c r="AB8" s="14">
        <v>11826</v>
      </c>
      <c r="AC8" s="14">
        <v>7749</v>
      </c>
      <c r="AD8" s="41">
        <f t="shared" si="0"/>
        <v>-0.34474885844748859</v>
      </c>
      <c r="AE8" t="s">
        <v>259</v>
      </c>
      <c r="AF8" s="13">
        <f t="shared" ref="AF8" si="1">100/I8*(I8-Z8)</f>
        <v>77.637044137112596</v>
      </c>
    </row>
    <row r="9" spans="1:32" x14ac:dyDescent="0.3">
      <c r="A9" t="s">
        <v>260</v>
      </c>
      <c r="B9" s="14">
        <v>1396</v>
      </c>
      <c r="C9" s="14">
        <v>1295</v>
      </c>
      <c r="D9" s="14">
        <v>1154</v>
      </c>
      <c r="E9" s="14">
        <v>1041</v>
      </c>
      <c r="F9" s="14">
        <v>2456</v>
      </c>
      <c r="G9" s="14">
        <v>3298</v>
      </c>
      <c r="H9" s="14">
        <v>4965</v>
      </c>
      <c r="I9" s="14">
        <v>6595</v>
      </c>
      <c r="J9" s="14">
        <v>6645</v>
      </c>
      <c r="K9" s="14">
        <v>6097</v>
      </c>
      <c r="L9" s="14">
        <v>5795</v>
      </c>
      <c r="M9" s="14">
        <v>5853</v>
      </c>
      <c r="N9" s="14">
        <v>5456</v>
      </c>
      <c r="O9" s="14">
        <v>4807</v>
      </c>
      <c r="P9" s="14">
        <v>5093</v>
      </c>
      <c r="Q9" s="14">
        <v>4706</v>
      </c>
      <c r="R9" s="14">
        <v>4444</v>
      </c>
      <c r="S9" s="14">
        <v>4009</v>
      </c>
      <c r="T9" s="14">
        <v>4212</v>
      </c>
      <c r="U9" s="14">
        <v>4111</v>
      </c>
      <c r="V9" s="14">
        <v>3823</v>
      </c>
      <c r="W9" s="14">
        <v>3709</v>
      </c>
      <c r="X9" s="14">
        <v>3768</v>
      </c>
      <c r="Y9" s="14">
        <v>3548</v>
      </c>
      <c r="Z9" s="14">
        <v>3489</v>
      </c>
      <c r="AA9" s="14">
        <v>3786</v>
      </c>
      <c r="AB9" s="14">
        <v>3604</v>
      </c>
      <c r="AC9" s="14">
        <v>2967</v>
      </c>
      <c r="AD9" s="41">
        <f t="shared" si="0"/>
        <v>-0.17674805771365151</v>
      </c>
      <c r="AE9" t="s">
        <v>260</v>
      </c>
      <c r="AF9" s="13">
        <f>100/I9*(I9-Z9)</f>
        <v>47.09628506444276</v>
      </c>
    </row>
    <row r="10" spans="1:32" x14ac:dyDescent="0.3">
      <c r="B10" s="13">
        <f>B6-(B7+B8+B9)</f>
        <v>0</v>
      </c>
      <c r="C10" s="13">
        <f t="shared" ref="C10:AA10" si="2">C6-(C7+C8+C9)</f>
        <v>0</v>
      </c>
      <c r="D10" s="13">
        <f t="shared" si="2"/>
        <v>0</v>
      </c>
      <c r="E10" s="13">
        <f t="shared" si="2"/>
        <v>0</v>
      </c>
      <c r="F10" s="13">
        <f t="shared" si="2"/>
        <v>0</v>
      </c>
      <c r="G10" s="13">
        <f t="shared" si="2"/>
        <v>0</v>
      </c>
      <c r="H10" s="13">
        <f t="shared" si="2"/>
        <v>0</v>
      </c>
      <c r="I10" s="13">
        <f t="shared" si="2"/>
        <v>0</v>
      </c>
      <c r="J10" s="13">
        <f t="shared" si="2"/>
        <v>0</v>
      </c>
      <c r="K10" s="13">
        <f t="shared" si="2"/>
        <v>0</v>
      </c>
      <c r="L10" s="13">
        <f t="shared" si="2"/>
        <v>0</v>
      </c>
      <c r="M10" s="13">
        <f t="shared" si="2"/>
        <v>0</v>
      </c>
      <c r="N10" s="13">
        <f t="shared" si="2"/>
        <v>0</v>
      </c>
      <c r="O10" s="13">
        <f t="shared" si="2"/>
        <v>0</v>
      </c>
      <c r="P10" s="13">
        <f t="shared" si="2"/>
        <v>0</v>
      </c>
      <c r="Q10" s="13">
        <f t="shared" si="2"/>
        <v>0</v>
      </c>
      <c r="R10" s="13">
        <f t="shared" si="2"/>
        <v>0</v>
      </c>
      <c r="S10" s="13">
        <f t="shared" si="2"/>
        <v>0</v>
      </c>
      <c r="T10" s="13">
        <f t="shared" si="2"/>
        <v>0</v>
      </c>
      <c r="U10" s="13">
        <f t="shared" si="2"/>
        <v>0</v>
      </c>
      <c r="V10" s="13">
        <f t="shared" si="2"/>
        <v>0</v>
      </c>
      <c r="W10" s="13">
        <f t="shared" si="2"/>
        <v>0</v>
      </c>
      <c r="X10" s="13">
        <f t="shared" si="2"/>
        <v>0</v>
      </c>
      <c r="Y10" s="13">
        <f t="shared" si="2"/>
        <v>0</v>
      </c>
      <c r="Z10" s="13">
        <f t="shared" si="2"/>
        <v>0</v>
      </c>
      <c r="AA10" s="13">
        <f t="shared" si="2"/>
        <v>0</v>
      </c>
      <c r="AB10" s="13"/>
      <c r="AC10" s="13"/>
      <c r="AF10" s="13"/>
    </row>
    <row r="11" spans="1:32" x14ac:dyDescent="0.3">
      <c r="AF11" s="13"/>
    </row>
    <row r="12" spans="1:32" x14ac:dyDescent="0.3">
      <c r="AF12" s="13"/>
    </row>
    <row r="13" spans="1:32" x14ac:dyDescent="0.3">
      <c r="AF13" s="13"/>
    </row>
    <row r="14" spans="1:32" x14ac:dyDescent="0.3">
      <c r="AF14" s="13"/>
    </row>
    <row r="15" spans="1:32" x14ac:dyDescent="0.3">
      <c r="AF15" s="13"/>
    </row>
    <row r="16" spans="1:32" x14ac:dyDescent="0.3">
      <c r="AF16" s="13"/>
    </row>
  </sheetData>
  <hyperlinks>
    <hyperlink ref="A2" r:id="rId1" xr:uid="{0B18BB9A-A879-4DFE-8512-188654E2AC5D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E14"/>
  <sheetViews>
    <sheetView workbookViewId="0"/>
  </sheetViews>
  <sheetFormatPr defaultRowHeight="14.4" x14ac:dyDescent="0.3"/>
  <cols>
    <col min="1" max="1" width="25.77734375" customWidth="1"/>
    <col min="2" max="29" width="7.77734375" customWidth="1"/>
    <col min="30" max="30" width="11.77734375" style="11" customWidth="1"/>
    <col min="31" max="31" width="25.77734375" customWidth="1"/>
  </cols>
  <sheetData>
    <row r="1" spans="1:31" x14ac:dyDescent="0.3">
      <c r="A1" s="10" t="s">
        <v>237</v>
      </c>
    </row>
    <row r="2" spans="1:31" x14ac:dyDescent="0.3">
      <c r="A2" s="12" t="s">
        <v>243</v>
      </c>
    </row>
    <row r="4" spans="1:31" s="20" customFormat="1" x14ac:dyDescent="0.3">
      <c r="B4" s="20">
        <v>1997</v>
      </c>
      <c r="C4" s="20">
        <v>1998</v>
      </c>
      <c r="D4" s="20">
        <v>1999</v>
      </c>
      <c r="E4" s="20">
        <v>2000</v>
      </c>
      <c r="F4" s="20">
        <v>2001</v>
      </c>
      <c r="G4" s="20">
        <v>2002</v>
      </c>
      <c r="H4" s="20">
        <v>2003</v>
      </c>
      <c r="I4" s="20">
        <v>2004</v>
      </c>
      <c r="J4" s="20">
        <v>2005</v>
      </c>
      <c r="K4" s="20">
        <v>2006</v>
      </c>
      <c r="L4" s="20">
        <v>2007</v>
      </c>
      <c r="M4" s="20">
        <v>2008</v>
      </c>
      <c r="N4" s="20">
        <v>2009</v>
      </c>
      <c r="O4" s="20">
        <v>2010</v>
      </c>
      <c r="P4" s="20">
        <v>2011</v>
      </c>
      <c r="Q4" s="20">
        <v>2012</v>
      </c>
      <c r="R4" s="20">
        <v>2013</v>
      </c>
      <c r="S4" s="20">
        <v>2014</v>
      </c>
      <c r="T4" s="20">
        <v>2015</v>
      </c>
      <c r="U4" s="20">
        <v>2016</v>
      </c>
      <c r="V4" s="20">
        <v>2017</v>
      </c>
      <c r="W4" s="20">
        <v>2018</v>
      </c>
      <c r="X4" s="20">
        <v>2019</v>
      </c>
      <c r="Y4" s="20">
        <v>2020</v>
      </c>
      <c r="Z4" s="20">
        <v>2021</v>
      </c>
      <c r="AA4" s="20">
        <v>2022</v>
      </c>
      <c r="AB4" s="20">
        <v>2023</v>
      </c>
      <c r="AC4" s="20">
        <v>2024</v>
      </c>
      <c r="AD4" s="20" t="s">
        <v>244</v>
      </c>
    </row>
    <row r="5" spans="1:31" x14ac:dyDescent="0.3">
      <c r="A5" t="s">
        <v>246</v>
      </c>
      <c r="B5" s="14">
        <v>4716</v>
      </c>
      <c r="C5" s="14">
        <v>4913</v>
      </c>
      <c r="D5" s="14">
        <v>5902</v>
      </c>
      <c r="E5" s="14">
        <v>6686</v>
      </c>
      <c r="F5" s="14">
        <v>7448</v>
      </c>
      <c r="G5" s="14">
        <v>14446</v>
      </c>
      <c r="H5" s="14">
        <v>14862</v>
      </c>
      <c r="I5" s="14">
        <v>16414</v>
      </c>
      <c r="J5" s="14">
        <v>19245</v>
      </c>
      <c r="K5" s="14">
        <v>19167</v>
      </c>
      <c r="L5" s="14">
        <v>17895</v>
      </c>
      <c r="M5" s="14">
        <v>16974</v>
      </c>
      <c r="N5" s="14">
        <v>19518</v>
      </c>
      <c r="O5" s="14">
        <v>16781</v>
      </c>
      <c r="P5" s="14">
        <v>18145</v>
      </c>
      <c r="Q5" s="14">
        <v>16681</v>
      </c>
      <c r="R5" s="14">
        <v>19218</v>
      </c>
      <c r="S5" s="14">
        <v>17450</v>
      </c>
      <c r="T5" s="14">
        <v>15661</v>
      </c>
      <c r="U5" s="14">
        <v>14895</v>
      </c>
      <c r="V5" s="14">
        <v>14460</v>
      </c>
      <c r="W5" s="14">
        <v>13515</v>
      </c>
      <c r="X5" s="14">
        <v>13326</v>
      </c>
      <c r="Y5" s="14">
        <v>11212</v>
      </c>
      <c r="Z5" s="14">
        <v>11844</v>
      </c>
      <c r="AA5" s="14">
        <v>12767</v>
      </c>
      <c r="AB5" s="14">
        <v>12951</v>
      </c>
      <c r="AC5" s="14">
        <v>9544</v>
      </c>
      <c r="AD5" s="18">
        <f>1/AB5*(AC5-AB5)</f>
        <v>-0.26306848891977452</v>
      </c>
      <c r="AE5" t="s">
        <v>246</v>
      </c>
    </row>
    <row r="6" spans="1:31" x14ac:dyDescent="0.3">
      <c r="A6" t="s">
        <v>247</v>
      </c>
      <c r="B6" s="14">
        <v>300</v>
      </c>
      <c r="C6" s="14">
        <v>281</v>
      </c>
      <c r="D6" s="14">
        <v>256</v>
      </c>
      <c r="E6" s="14">
        <v>495</v>
      </c>
      <c r="F6" s="14">
        <v>693</v>
      </c>
      <c r="G6" s="14">
        <v>1364</v>
      </c>
      <c r="H6" s="14">
        <v>1264</v>
      </c>
      <c r="I6" s="14">
        <v>1393</v>
      </c>
      <c r="J6" s="14">
        <v>1615</v>
      </c>
      <c r="K6" s="14">
        <v>1689</v>
      </c>
      <c r="L6" s="14">
        <v>1974</v>
      </c>
      <c r="M6" s="14">
        <v>1845</v>
      </c>
      <c r="N6" s="14">
        <v>2702</v>
      </c>
      <c r="O6" s="14">
        <v>2229</v>
      </c>
      <c r="P6" s="14">
        <v>3573</v>
      </c>
      <c r="Q6" s="14">
        <v>3679</v>
      </c>
      <c r="R6" s="14">
        <v>6053</v>
      </c>
      <c r="S6" s="14">
        <v>5739</v>
      </c>
      <c r="T6" s="14">
        <v>4911</v>
      </c>
      <c r="U6" s="14">
        <v>5585</v>
      </c>
      <c r="V6" s="14">
        <v>5734</v>
      </c>
      <c r="W6" s="14">
        <v>5392</v>
      </c>
      <c r="X6" s="14">
        <v>5713</v>
      </c>
      <c r="Y6" s="14">
        <v>4130</v>
      </c>
      <c r="Z6" s="14">
        <v>4275</v>
      </c>
      <c r="AA6" s="14">
        <v>5176</v>
      </c>
      <c r="AB6" s="14">
        <v>4806</v>
      </c>
      <c r="AC6" s="14">
        <v>2911</v>
      </c>
      <c r="AD6" s="18">
        <f t="shared" ref="AD6:AD14" si="0">1/AB6*(AC6-AB6)</f>
        <v>-0.39429879317519767</v>
      </c>
      <c r="AE6" t="s">
        <v>247</v>
      </c>
    </row>
    <row r="7" spans="1:31" x14ac:dyDescent="0.3">
      <c r="A7" t="s">
        <v>252</v>
      </c>
      <c r="B7" s="14">
        <v>174</v>
      </c>
      <c r="C7" s="14">
        <v>166</v>
      </c>
      <c r="D7" s="14">
        <v>153</v>
      </c>
      <c r="E7" s="14">
        <v>99</v>
      </c>
      <c r="F7" s="14">
        <v>67</v>
      </c>
      <c r="G7" s="14">
        <v>88</v>
      </c>
      <c r="H7" s="14">
        <v>73</v>
      </c>
      <c r="I7" s="14">
        <v>41</v>
      </c>
      <c r="J7" s="14">
        <v>47</v>
      </c>
      <c r="K7" s="14">
        <v>25</v>
      </c>
      <c r="L7" s="14">
        <v>24</v>
      </c>
      <c r="M7" s="14">
        <v>32</v>
      </c>
      <c r="N7" s="14">
        <v>27</v>
      </c>
      <c r="O7" s="14">
        <v>26</v>
      </c>
      <c r="P7" s="14">
        <v>45</v>
      </c>
      <c r="Q7" s="14">
        <v>31</v>
      </c>
      <c r="R7" s="14">
        <v>111</v>
      </c>
      <c r="S7" s="14">
        <v>51</v>
      </c>
      <c r="T7" s="14">
        <v>23</v>
      </c>
      <c r="U7" s="14">
        <v>35</v>
      </c>
      <c r="V7" s="14">
        <v>32</v>
      </c>
      <c r="W7" s="14">
        <v>16</v>
      </c>
      <c r="X7" s="14">
        <v>21</v>
      </c>
      <c r="Y7" s="14">
        <v>30</v>
      </c>
      <c r="Z7" s="14">
        <v>11</v>
      </c>
      <c r="AA7" s="14">
        <v>7</v>
      </c>
      <c r="AB7" s="14">
        <v>10</v>
      </c>
      <c r="AC7" s="14">
        <v>7</v>
      </c>
      <c r="AD7" s="18">
        <f t="shared" si="0"/>
        <v>-0.30000000000000004</v>
      </c>
      <c r="AE7" t="s">
        <v>252</v>
      </c>
    </row>
    <row r="8" spans="1:31" x14ac:dyDescent="0.3">
      <c r="A8" t="s">
        <v>248</v>
      </c>
      <c r="B8" s="14">
        <v>578</v>
      </c>
      <c r="C8" s="14">
        <v>661</v>
      </c>
      <c r="D8" s="14">
        <v>687</v>
      </c>
      <c r="E8" s="14">
        <v>577</v>
      </c>
      <c r="F8" s="14">
        <v>610</v>
      </c>
      <c r="G8" s="14">
        <v>711</v>
      </c>
      <c r="H8" s="14">
        <v>848</v>
      </c>
      <c r="I8" s="14">
        <v>881</v>
      </c>
      <c r="J8" s="14">
        <v>887</v>
      </c>
      <c r="K8" s="14">
        <v>669</v>
      </c>
      <c r="L8" s="14">
        <v>672</v>
      </c>
      <c r="M8" s="14">
        <v>673</v>
      </c>
      <c r="N8" s="14">
        <v>2076</v>
      </c>
      <c r="O8" s="14">
        <v>1996</v>
      </c>
      <c r="P8" s="14">
        <v>1852</v>
      </c>
      <c r="Q8" s="14">
        <v>2200</v>
      </c>
      <c r="R8" s="14">
        <v>2715</v>
      </c>
      <c r="S8" s="14">
        <v>1674</v>
      </c>
      <c r="T8" s="14">
        <v>1458</v>
      </c>
      <c r="U8" s="14">
        <v>1361</v>
      </c>
      <c r="V8" s="14">
        <v>1459</v>
      </c>
      <c r="W8" s="14">
        <v>1160</v>
      </c>
      <c r="X8" s="14">
        <v>1125</v>
      </c>
      <c r="Y8" s="14">
        <v>922</v>
      </c>
      <c r="Z8" s="14">
        <v>883</v>
      </c>
      <c r="AA8" s="14">
        <v>1000</v>
      </c>
      <c r="AB8" s="14">
        <v>1250</v>
      </c>
      <c r="AC8" s="14">
        <v>1411</v>
      </c>
      <c r="AD8" s="18">
        <f t="shared" si="0"/>
        <v>0.1288</v>
      </c>
      <c r="AE8" t="s">
        <v>248</v>
      </c>
    </row>
    <row r="9" spans="1:31" x14ac:dyDescent="0.3">
      <c r="A9" t="s">
        <v>245</v>
      </c>
      <c r="B9" s="14">
        <v>4</v>
      </c>
      <c r="C9" s="14">
        <v>14</v>
      </c>
      <c r="D9" s="14">
        <v>7</v>
      </c>
      <c r="E9" s="14">
        <v>3</v>
      </c>
      <c r="F9" s="14">
        <v>3</v>
      </c>
      <c r="G9" s="14">
        <v>2</v>
      </c>
      <c r="H9" s="14">
        <v>4</v>
      </c>
      <c r="I9" s="14">
        <v>0</v>
      </c>
      <c r="J9" s="14">
        <v>0</v>
      </c>
      <c r="K9" s="14">
        <v>3</v>
      </c>
      <c r="L9" s="14">
        <v>0</v>
      </c>
      <c r="M9" s="14">
        <v>1</v>
      </c>
      <c r="N9" s="14">
        <v>1</v>
      </c>
      <c r="O9" s="14">
        <v>0</v>
      </c>
      <c r="P9" s="14">
        <v>0</v>
      </c>
      <c r="Q9" s="14">
        <v>1</v>
      </c>
      <c r="R9" s="14">
        <v>0</v>
      </c>
      <c r="S9" s="14">
        <v>0</v>
      </c>
      <c r="T9" s="14">
        <v>0</v>
      </c>
      <c r="U9" s="14">
        <v>0</v>
      </c>
      <c r="V9" s="14">
        <v>0</v>
      </c>
      <c r="W9" s="14">
        <v>0</v>
      </c>
      <c r="X9" s="14">
        <v>0</v>
      </c>
      <c r="Y9" s="14">
        <v>0</v>
      </c>
      <c r="Z9" s="14">
        <v>0</v>
      </c>
      <c r="AA9" s="14">
        <v>0</v>
      </c>
      <c r="AB9" s="14">
        <v>0</v>
      </c>
      <c r="AC9" s="14">
        <v>0</v>
      </c>
      <c r="AD9" s="18"/>
      <c r="AE9" t="s">
        <v>245</v>
      </c>
    </row>
    <row r="10" spans="1:31" x14ac:dyDescent="0.3">
      <c r="A10" t="s">
        <v>249</v>
      </c>
      <c r="B10" s="14">
        <v>14</v>
      </c>
      <c r="C10" s="14">
        <v>14</v>
      </c>
      <c r="D10" s="14">
        <v>57</v>
      </c>
      <c r="E10" s="14">
        <v>108</v>
      </c>
      <c r="F10" s="14">
        <v>83</v>
      </c>
      <c r="G10" s="14">
        <v>139</v>
      </c>
      <c r="H10" s="14">
        <v>147</v>
      </c>
      <c r="I10" s="14">
        <v>207</v>
      </c>
      <c r="J10" s="14">
        <v>238</v>
      </c>
      <c r="K10" s="14">
        <v>255</v>
      </c>
      <c r="L10" s="14">
        <v>211</v>
      </c>
      <c r="M10" s="14">
        <v>260</v>
      </c>
      <c r="N10" s="14">
        <v>231</v>
      </c>
      <c r="O10" s="14">
        <v>148</v>
      </c>
      <c r="P10" s="14">
        <v>199</v>
      </c>
      <c r="Q10" s="14">
        <v>139</v>
      </c>
      <c r="R10" s="14">
        <v>124</v>
      </c>
      <c r="S10" s="14">
        <v>134</v>
      </c>
      <c r="T10" s="14">
        <v>131</v>
      </c>
      <c r="U10" s="14">
        <v>106</v>
      </c>
      <c r="V10" s="14">
        <v>168</v>
      </c>
      <c r="W10" s="14">
        <v>151</v>
      </c>
      <c r="X10" s="14">
        <v>136</v>
      </c>
      <c r="Y10" s="14">
        <v>131</v>
      </c>
      <c r="Z10" s="14">
        <v>186</v>
      </c>
      <c r="AA10" s="14">
        <v>138</v>
      </c>
      <c r="AB10" s="14">
        <v>82</v>
      </c>
      <c r="AC10" s="14">
        <v>49</v>
      </c>
      <c r="AD10" s="18">
        <f t="shared" si="0"/>
        <v>-0.40243902439024393</v>
      </c>
      <c r="AE10" t="s">
        <v>249</v>
      </c>
    </row>
    <row r="11" spans="1:31" x14ac:dyDescent="0.3">
      <c r="A11" t="s">
        <v>250</v>
      </c>
      <c r="B11" s="14">
        <v>909</v>
      </c>
      <c r="C11" s="14">
        <v>979</v>
      </c>
      <c r="D11" s="14">
        <v>1167</v>
      </c>
      <c r="E11" s="14">
        <v>1253</v>
      </c>
      <c r="F11" s="14">
        <v>1379</v>
      </c>
      <c r="G11" s="14">
        <v>2400</v>
      </c>
      <c r="H11" s="14">
        <v>2868</v>
      </c>
      <c r="I11" s="14">
        <v>3988</v>
      </c>
      <c r="J11" s="14">
        <v>2976</v>
      </c>
      <c r="K11" s="14">
        <v>1486</v>
      </c>
      <c r="L11" s="14">
        <v>1435</v>
      </c>
      <c r="M11" s="14">
        <v>1421</v>
      </c>
      <c r="N11" s="14">
        <v>1524</v>
      </c>
      <c r="O11" s="14">
        <v>1423</v>
      </c>
      <c r="P11" s="14">
        <v>1378</v>
      </c>
      <c r="Q11" s="14">
        <v>1101</v>
      </c>
      <c r="R11" s="14">
        <v>1023</v>
      </c>
      <c r="S11" s="14">
        <v>851</v>
      </c>
      <c r="T11" s="14">
        <v>785</v>
      </c>
      <c r="U11" s="14">
        <v>706</v>
      </c>
      <c r="V11" s="14">
        <v>622</v>
      </c>
      <c r="W11" s="14">
        <v>560</v>
      </c>
      <c r="X11" s="14">
        <v>486</v>
      </c>
      <c r="Y11" s="14">
        <v>382</v>
      </c>
      <c r="Z11" s="14">
        <v>372</v>
      </c>
      <c r="AA11" s="14">
        <v>312</v>
      </c>
      <c r="AB11" s="14">
        <v>307</v>
      </c>
      <c r="AC11" s="14">
        <v>289</v>
      </c>
      <c r="AD11" s="18">
        <f t="shared" si="0"/>
        <v>-5.863192182410424E-2</v>
      </c>
      <c r="AE11" t="s">
        <v>250</v>
      </c>
    </row>
    <row r="12" spans="1:31" x14ac:dyDescent="0.3">
      <c r="A12" t="s">
        <v>253</v>
      </c>
      <c r="B12" s="14">
        <v>1784</v>
      </c>
      <c r="C12" s="14">
        <v>1769</v>
      </c>
      <c r="D12" s="14">
        <v>2237</v>
      </c>
      <c r="E12" s="14">
        <v>2794</v>
      </c>
      <c r="F12" s="14">
        <v>3166</v>
      </c>
      <c r="G12" s="14">
        <v>7175</v>
      </c>
      <c r="H12" s="14">
        <v>6552</v>
      </c>
      <c r="I12" s="14">
        <v>5942</v>
      </c>
      <c r="J12" s="14">
        <v>5259</v>
      </c>
      <c r="K12" s="14">
        <v>3576</v>
      </c>
      <c r="L12" s="14">
        <v>3762</v>
      </c>
      <c r="M12" s="14">
        <v>3795</v>
      </c>
      <c r="N12" s="14">
        <v>3867</v>
      </c>
      <c r="O12" s="14">
        <v>3755</v>
      </c>
      <c r="P12" s="14">
        <v>3810</v>
      </c>
      <c r="Q12" s="14">
        <v>3354</v>
      </c>
      <c r="R12" s="14">
        <v>3469</v>
      </c>
      <c r="S12" s="14">
        <v>3008</v>
      </c>
      <c r="T12" s="14">
        <v>2700</v>
      </c>
      <c r="U12" s="14">
        <v>2312</v>
      </c>
      <c r="V12" s="14">
        <v>2264</v>
      </c>
      <c r="W12" s="14">
        <v>2157</v>
      </c>
      <c r="X12" s="14">
        <v>1890</v>
      </c>
      <c r="Y12" s="14">
        <v>1665</v>
      </c>
      <c r="Z12" s="14">
        <v>1911</v>
      </c>
      <c r="AA12" s="14">
        <v>2122</v>
      </c>
      <c r="AB12" s="14">
        <v>2193</v>
      </c>
      <c r="AC12" s="14">
        <v>1449</v>
      </c>
      <c r="AD12" s="18">
        <f t="shared" si="0"/>
        <v>-0.33926128590971272</v>
      </c>
      <c r="AE12" t="s">
        <v>253</v>
      </c>
    </row>
    <row r="13" spans="1:31" x14ac:dyDescent="0.3">
      <c r="A13" t="s">
        <v>251</v>
      </c>
      <c r="B13" s="14">
        <v>0</v>
      </c>
      <c r="C13" s="14">
        <v>0</v>
      </c>
      <c r="D13" s="14">
        <v>0</v>
      </c>
      <c r="E13" s="14">
        <v>0</v>
      </c>
      <c r="F13" s="14">
        <v>0</v>
      </c>
      <c r="G13" s="14">
        <v>0</v>
      </c>
      <c r="H13" s="14">
        <v>0</v>
      </c>
      <c r="I13" s="14">
        <v>0</v>
      </c>
      <c r="J13" s="14">
        <v>0</v>
      </c>
      <c r="K13" s="14">
        <v>131</v>
      </c>
      <c r="L13" s="14">
        <v>252</v>
      </c>
      <c r="M13" s="14">
        <v>115</v>
      </c>
      <c r="N13" s="14">
        <v>56</v>
      </c>
      <c r="O13" s="14">
        <v>64</v>
      </c>
      <c r="P13" s="14">
        <v>81</v>
      </c>
      <c r="Q13" s="14">
        <v>97</v>
      </c>
      <c r="R13" s="14">
        <v>107</v>
      </c>
      <c r="S13" s="14">
        <v>70</v>
      </c>
      <c r="T13" s="14">
        <v>40</v>
      </c>
      <c r="U13" s="14">
        <v>41</v>
      </c>
      <c r="V13" s="14">
        <v>44</v>
      </c>
      <c r="W13" s="14">
        <v>46</v>
      </c>
      <c r="X13" s="14">
        <v>48</v>
      </c>
      <c r="Y13" s="14">
        <v>46</v>
      </c>
      <c r="Z13" s="14">
        <v>41</v>
      </c>
      <c r="AA13" s="14">
        <v>48</v>
      </c>
      <c r="AB13" s="14">
        <v>44</v>
      </c>
      <c r="AC13" s="14">
        <v>29</v>
      </c>
      <c r="AD13" s="18">
        <f t="shared" si="0"/>
        <v>-0.34090909090909094</v>
      </c>
      <c r="AE13" t="s">
        <v>251</v>
      </c>
    </row>
    <row r="14" spans="1:31" x14ac:dyDescent="0.3">
      <c r="A14" t="s">
        <v>0</v>
      </c>
      <c r="B14" s="14">
        <v>953</v>
      </c>
      <c r="C14" s="14">
        <v>1029</v>
      </c>
      <c r="D14" s="14">
        <v>1338</v>
      </c>
      <c r="E14" s="14">
        <v>1357</v>
      </c>
      <c r="F14" s="14">
        <v>1447</v>
      </c>
      <c r="G14" s="14">
        <v>2567</v>
      </c>
      <c r="H14" s="14">
        <v>3106</v>
      </c>
      <c r="I14" s="14">
        <v>3962</v>
      </c>
      <c r="J14" s="14">
        <v>8223</v>
      </c>
      <c r="K14" s="14">
        <v>11333</v>
      </c>
      <c r="L14" s="14">
        <v>9565</v>
      </c>
      <c r="M14" s="14">
        <v>8832</v>
      </c>
      <c r="N14" s="14">
        <v>9034</v>
      </c>
      <c r="O14" s="14">
        <v>7140</v>
      </c>
      <c r="P14" s="14">
        <v>7207</v>
      </c>
      <c r="Q14" s="14">
        <v>6079</v>
      </c>
      <c r="R14" s="14">
        <v>5616</v>
      </c>
      <c r="S14" s="14">
        <v>5923</v>
      </c>
      <c r="T14" s="14">
        <v>5613</v>
      </c>
      <c r="U14" s="14">
        <v>4749</v>
      </c>
      <c r="V14" s="14">
        <v>4137</v>
      </c>
      <c r="W14" s="14">
        <v>4033</v>
      </c>
      <c r="X14" s="14">
        <v>3907</v>
      </c>
      <c r="Y14" s="14">
        <v>3906</v>
      </c>
      <c r="Z14" s="14">
        <v>4165</v>
      </c>
      <c r="AA14" s="14">
        <v>3964</v>
      </c>
      <c r="AB14" s="14">
        <v>4259</v>
      </c>
      <c r="AC14" s="14">
        <v>3399</v>
      </c>
      <c r="AD14" s="18">
        <f t="shared" si="0"/>
        <v>-0.20192533458558348</v>
      </c>
      <c r="AE14" t="s">
        <v>0</v>
      </c>
    </row>
  </sheetData>
  <sortState xmlns:xlrd2="http://schemas.microsoft.com/office/spreadsheetml/2017/richdata2" columnSort="1" ref="A4:AA13">
    <sortCondition ref="A4:AA4"/>
  </sortState>
  <hyperlinks>
    <hyperlink ref="A2" r:id="rId1" xr:uid="{C8AA28D0-66FB-4396-9318-355C0CBFF97F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F12"/>
  <sheetViews>
    <sheetView workbookViewId="0"/>
  </sheetViews>
  <sheetFormatPr defaultRowHeight="14.4" x14ac:dyDescent="0.3"/>
  <cols>
    <col min="1" max="1" width="28.77734375" customWidth="1"/>
    <col min="2" max="29" width="7.77734375" customWidth="1"/>
    <col min="30" max="30" width="11.77734375" style="11" customWidth="1"/>
    <col min="31" max="31" width="28.77734375" customWidth="1"/>
  </cols>
  <sheetData>
    <row r="1" spans="1:32" x14ac:dyDescent="0.3">
      <c r="A1" s="10" t="s">
        <v>236</v>
      </c>
    </row>
    <row r="2" spans="1:32" x14ac:dyDescent="0.3">
      <c r="A2" s="2" t="s">
        <v>243</v>
      </c>
    </row>
    <row r="4" spans="1:32" s="20" customFormat="1" x14ac:dyDescent="0.3">
      <c r="B4" s="20">
        <v>1997</v>
      </c>
      <c r="C4" s="20">
        <v>1998</v>
      </c>
      <c r="D4" s="20">
        <v>1999</v>
      </c>
      <c r="E4" s="20">
        <v>2000</v>
      </c>
      <c r="F4" s="20">
        <v>2001</v>
      </c>
      <c r="G4" s="20">
        <v>2002</v>
      </c>
      <c r="H4" s="20">
        <v>2003</v>
      </c>
      <c r="I4" s="20">
        <v>2004</v>
      </c>
      <c r="J4" s="20">
        <v>2005</v>
      </c>
      <c r="K4" s="20">
        <v>2006</v>
      </c>
      <c r="L4" s="20">
        <v>2007</v>
      </c>
      <c r="M4" s="20">
        <v>2008</v>
      </c>
      <c r="N4" s="20">
        <v>2009</v>
      </c>
      <c r="O4" s="20">
        <v>2010</v>
      </c>
      <c r="P4" s="20">
        <v>2011</v>
      </c>
      <c r="Q4" s="20">
        <v>2012</v>
      </c>
      <c r="R4" s="20">
        <v>2013</v>
      </c>
      <c r="S4" s="20">
        <v>2014</v>
      </c>
      <c r="T4" s="20">
        <v>2015</v>
      </c>
      <c r="U4" s="20">
        <v>2016</v>
      </c>
      <c r="V4" s="20">
        <v>2017</v>
      </c>
      <c r="W4" s="20">
        <v>2018</v>
      </c>
      <c r="X4" s="20">
        <v>2019</v>
      </c>
      <c r="Y4" s="20">
        <v>2020</v>
      </c>
      <c r="Z4" s="20">
        <v>2021</v>
      </c>
      <c r="AA4" s="20">
        <v>2022</v>
      </c>
      <c r="AB4" s="20">
        <v>2023</v>
      </c>
      <c r="AC4" s="20">
        <v>2024</v>
      </c>
      <c r="AD4" s="20" t="s">
        <v>244</v>
      </c>
    </row>
    <row r="5" spans="1:32" x14ac:dyDescent="0.3">
      <c r="A5" t="s">
        <v>267</v>
      </c>
      <c r="B5" s="14">
        <v>7997</v>
      </c>
      <c r="C5" s="14">
        <v>8369</v>
      </c>
      <c r="D5" s="14">
        <v>8545</v>
      </c>
      <c r="E5" s="14">
        <v>9141</v>
      </c>
      <c r="F5" s="14">
        <v>10011</v>
      </c>
      <c r="G5" s="14">
        <v>12926</v>
      </c>
      <c r="H5" s="14">
        <v>13610</v>
      </c>
      <c r="I5" s="14">
        <v>14413</v>
      </c>
      <c r="J5" s="14">
        <v>15367</v>
      </c>
      <c r="K5" s="14">
        <v>11877</v>
      </c>
      <c r="L5" s="14">
        <v>12507</v>
      </c>
      <c r="M5" s="14">
        <v>13034</v>
      </c>
      <c r="N5" s="14">
        <v>13732</v>
      </c>
      <c r="O5" s="14">
        <v>13567</v>
      </c>
      <c r="P5" s="14">
        <v>13525</v>
      </c>
      <c r="Q5" s="14">
        <v>17682</v>
      </c>
      <c r="R5" s="14">
        <v>16734</v>
      </c>
      <c r="S5" s="14">
        <v>15271</v>
      </c>
      <c r="T5" s="14">
        <v>14249</v>
      </c>
      <c r="U5" s="14">
        <v>12856</v>
      </c>
      <c r="V5" s="14">
        <v>12194</v>
      </c>
      <c r="W5" s="14">
        <v>12088</v>
      </c>
      <c r="X5" s="14">
        <v>11990</v>
      </c>
      <c r="Y5" s="14">
        <v>11666</v>
      </c>
      <c r="Z5" s="14">
        <v>10866</v>
      </c>
      <c r="AA5" s="14">
        <v>11263</v>
      </c>
      <c r="AB5" s="14">
        <v>10717</v>
      </c>
      <c r="AC5" s="14">
        <v>10768</v>
      </c>
      <c r="AD5" s="41">
        <f>1/AB5*(AC5-AB5)</f>
        <v>4.7587944387421852E-3</v>
      </c>
      <c r="AE5" t="s">
        <v>267</v>
      </c>
    </row>
    <row r="6" spans="1:32" x14ac:dyDescent="0.3">
      <c r="A6" t="s">
        <v>268</v>
      </c>
      <c r="B6" s="14">
        <v>2971</v>
      </c>
      <c r="C6" s="14">
        <v>3244</v>
      </c>
      <c r="D6" s="14">
        <v>3163</v>
      </c>
      <c r="E6" s="14">
        <v>2500</v>
      </c>
      <c r="F6" s="14">
        <v>2631</v>
      </c>
      <c r="G6" s="14">
        <v>2867</v>
      </c>
      <c r="H6" s="14">
        <v>2969</v>
      </c>
      <c r="I6" s="14">
        <v>2819</v>
      </c>
      <c r="J6" s="14">
        <v>2771</v>
      </c>
      <c r="K6" s="14">
        <v>2627</v>
      </c>
      <c r="L6" s="14">
        <v>2888</v>
      </c>
      <c r="M6" s="14">
        <v>2900</v>
      </c>
      <c r="N6" s="14">
        <v>2292</v>
      </c>
      <c r="O6" s="14">
        <v>1991</v>
      </c>
      <c r="P6" s="14">
        <v>1829</v>
      </c>
      <c r="Q6" s="14">
        <v>1667</v>
      </c>
      <c r="R6" s="14">
        <v>1555</v>
      </c>
      <c r="S6" s="14">
        <v>1603</v>
      </c>
      <c r="T6" s="14">
        <v>1659</v>
      </c>
      <c r="U6" s="14">
        <v>1603</v>
      </c>
      <c r="V6" s="14">
        <v>1582</v>
      </c>
      <c r="W6" s="14">
        <v>1615</v>
      </c>
      <c r="X6" s="14">
        <v>1661</v>
      </c>
      <c r="Y6" s="14">
        <v>1488</v>
      </c>
      <c r="Z6" s="14">
        <v>1363</v>
      </c>
      <c r="AA6" s="14">
        <v>1431</v>
      </c>
      <c r="AB6" s="14">
        <v>1505</v>
      </c>
      <c r="AC6" s="14">
        <v>1425</v>
      </c>
      <c r="AD6" s="41">
        <f t="shared" ref="AD6:AD9" si="0">1/AB6*(AC6-AB6)</f>
        <v>-5.3156146179401995E-2</v>
      </c>
      <c r="AE6" t="s">
        <v>268</v>
      </c>
    </row>
    <row r="7" spans="1:32" x14ac:dyDescent="0.3">
      <c r="A7" t="s">
        <v>261</v>
      </c>
      <c r="B7" s="14">
        <v>528</v>
      </c>
      <c r="C7" s="14">
        <v>552</v>
      </c>
      <c r="D7" s="14">
        <v>610</v>
      </c>
      <c r="E7" s="14">
        <v>742</v>
      </c>
      <c r="F7" s="14">
        <v>757</v>
      </c>
      <c r="G7" s="14">
        <v>676</v>
      </c>
      <c r="H7" s="14">
        <v>489</v>
      </c>
      <c r="I7" s="14">
        <v>488</v>
      </c>
      <c r="J7" s="14">
        <v>441</v>
      </c>
      <c r="K7" s="14">
        <v>515</v>
      </c>
      <c r="L7" s="14">
        <v>769</v>
      </c>
      <c r="M7" s="14">
        <v>893</v>
      </c>
      <c r="N7" s="14">
        <v>902</v>
      </c>
      <c r="O7" s="14">
        <v>631</v>
      </c>
      <c r="P7" s="14">
        <v>1217</v>
      </c>
      <c r="Q7" s="14">
        <v>6269</v>
      </c>
      <c r="R7" s="14">
        <v>5797</v>
      </c>
      <c r="S7" s="14">
        <v>5236</v>
      </c>
      <c r="T7" s="14">
        <v>5175</v>
      </c>
      <c r="U7" s="14">
        <v>4591</v>
      </c>
      <c r="V7" s="14">
        <v>4384</v>
      </c>
      <c r="W7" s="14">
        <v>4586</v>
      </c>
      <c r="X7" s="14">
        <v>4648</v>
      </c>
      <c r="Y7" s="14">
        <v>4450</v>
      </c>
      <c r="Z7" s="14">
        <v>4682</v>
      </c>
      <c r="AA7" s="14">
        <v>4822</v>
      </c>
      <c r="AB7" s="14">
        <v>4351</v>
      </c>
      <c r="AC7" s="14">
        <v>4387</v>
      </c>
      <c r="AD7" s="41">
        <f t="shared" si="0"/>
        <v>8.2739600091932888E-3</v>
      </c>
      <c r="AE7" t="s">
        <v>261</v>
      </c>
    </row>
    <row r="8" spans="1:32" x14ac:dyDescent="0.3">
      <c r="A8" t="s">
        <v>262</v>
      </c>
      <c r="B8" s="14">
        <v>333</v>
      </c>
      <c r="C8" s="14">
        <v>505</v>
      </c>
      <c r="D8" s="14">
        <v>599</v>
      </c>
      <c r="E8" s="14">
        <v>684</v>
      </c>
      <c r="F8" s="14">
        <v>843</v>
      </c>
      <c r="G8" s="14">
        <v>593</v>
      </c>
      <c r="H8" s="14">
        <v>882</v>
      </c>
      <c r="I8" s="14">
        <v>283</v>
      </c>
      <c r="J8" s="14">
        <v>848</v>
      </c>
      <c r="K8" s="14">
        <v>125</v>
      </c>
      <c r="L8" s="14">
        <v>183</v>
      </c>
      <c r="M8" s="14">
        <v>102</v>
      </c>
      <c r="N8" s="14">
        <v>94</v>
      </c>
      <c r="O8" s="14">
        <v>49</v>
      </c>
      <c r="P8" s="14">
        <v>25</v>
      </c>
      <c r="Q8" s="14">
        <v>22</v>
      </c>
      <c r="R8" s="14">
        <v>18</v>
      </c>
      <c r="S8" s="14">
        <v>18</v>
      </c>
      <c r="T8" s="14">
        <v>7</v>
      </c>
      <c r="U8" s="14">
        <v>10</v>
      </c>
      <c r="V8" s="14">
        <v>9</v>
      </c>
      <c r="W8" s="14">
        <v>11</v>
      </c>
      <c r="X8" s="14">
        <v>9</v>
      </c>
      <c r="Y8" s="14">
        <v>7</v>
      </c>
      <c r="Z8" s="14">
        <v>43</v>
      </c>
      <c r="AA8" s="14">
        <v>14</v>
      </c>
      <c r="AB8" s="14">
        <v>16</v>
      </c>
      <c r="AC8" s="14">
        <v>19</v>
      </c>
      <c r="AD8" s="41">
        <f t="shared" si="0"/>
        <v>0.1875</v>
      </c>
      <c r="AE8" t="s">
        <v>262</v>
      </c>
    </row>
    <row r="9" spans="1:32" x14ac:dyDescent="0.3">
      <c r="A9" t="s">
        <v>0</v>
      </c>
      <c r="B9" s="14">
        <v>4165</v>
      </c>
      <c r="C9" s="14">
        <v>4068</v>
      </c>
      <c r="D9" s="14">
        <v>4173</v>
      </c>
      <c r="E9" s="14">
        <v>5215</v>
      </c>
      <c r="F9" s="14">
        <v>5780</v>
      </c>
      <c r="G9" s="14">
        <v>8790</v>
      </c>
      <c r="H9" s="14">
        <v>9270</v>
      </c>
      <c r="I9" s="14">
        <v>10823</v>
      </c>
      <c r="J9" s="14">
        <v>11307</v>
      </c>
      <c r="K9" s="14">
        <v>8610</v>
      </c>
      <c r="L9" s="14">
        <v>8667</v>
      </c>
      <c r="M9" s="14">
        <v>9139</v>
      </c>
      <c r="N9" s="14">
        <v>10444</v>
      </c>
      <c r="O9" s="14">
        <v>10896</v>
      </c>
      <c r="P9" s="14">
        <v>10454</v>
      </c>
      <c r="Q9" s="14">
        <v>9724</v>
      </c>
      <c r="R9" s="14">
        <v>9364</v>
      </c>
      <c r="S9" s="14">
        <v>8414</v>
      </c>
      <c r="T9" s="14">
        <v>7408</v>
      </c>
      <c r="U9" s="14">
        <v>6652</v>
      </c>
      <c r="V9" s="14">
        <v>6219</v>
      </c>
      <c r="W9" s="14">
        <v>5876</v>
      </c>
      <c r="X9" s="14">
        <v>5672</v>
      </c>
      <c r="Y9" s="14">
        <v>5721</v>
      </c>
      <c r="Z9" s="14">
        <v>4778</v>
      </c>
      <c r="AA9" s="14">
        <v>4996</v>
      </c>
      <c r="AB9" s="14">
        <v>4845</v>
      </c>
      <c r="AC9" s="14">
        <v>4937</v>
      </c>
      <c r="AD9" s="41">
        <f t="shared" si="0"/>
        <v>1.8988648090815272E-2</v>
      </c>
      <c r="AE9" t="s">
        <v>0</v>
      </c>
    </row>
    <row r="11" spans="1:32" x14ac:dyDescent="0.3">
      <c r="Q11" s="13">
        <f>5*P7</f>
        <v>6085</v>
      </c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43"/>
      <c r="AE11" s="13"/>
      <c r="AF11" s="13"/>
    </row>
    <row r="12" spans="1:32" x14ac:dyDescent="0.3">
      <c r="Q12" s="13"/>
      <c r="R12" s="13"/>
      <c r="S12" s="13"/>
      <c r="T12" s="13"/>
      <c r="U12" s="13"/>
      <c r="V12" s="13"/>
      <c r="W12" s="13"/>
      <c r="X12" s="13"/>
      <c r="Y12" s="13">
        <f>100/3000*(3000-Z6)</f>
        <v>54.566666666666663</v>
      </c>
      <c r="Z12" s="13"/>
      <c r="AA12" s="13"/>
      <c r="AB12" s="13"/>
      <c r="AC12" s="13"/>
      <c r="AD12" s="43"/>
      <c r="AE12" s="13"/>
      <c r="AF12" s="13"/>
    </row>
  </sheetData>
  <sortState xmlns:xlrd2="http://schemas.microsoft.com/office/spreadsheetml/2017/richdata2" columnSort="1" ref="A4:AA8">
    <sortCondition ref="A4:AA4"/>
  </sortState>
  <hyperlinks>
    <hyperlink ref="A2" r:id="rId1" xr:uid="{6F78126B-B185-46F9-8621-EC735E5E7D92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E10"/>
  <sheetViews>
    <sheetView zoomScaleNormal="100" workbookViewId="0"/>
  </sheetViews>
  <sheetFormatPr defaultRowHeight="14.4" x14ac:dyDescent="0.3"/>
  <cols>
    <col min="1" max="1" width="25.77734375" customWidth="1"/>
    <col min="2" max="29" width="7.77734375" customWidth="1"/>
    <col min="30" max="30" width="11.77734375" style="11" customWidth="1"/>
    <col min="31" max="31" width="25.77734375" customWidth="1"/>
  </cols>
  <sheetData>
    <row r="1" spans="1:31" x14ac:dyDescent="0.3">
      <c r="A1" s="10" t="s">
        <v>235</v>
      </c>
    </row>
    <row r="2" spans="1:31" x14ac:dyDescent="0.3">
      <c r="A2" s="2" t="s">
        <v>243</v>
      </c>
    </row>
    <row r="4" spans="1:31" s="20" customFormat="1" x14ac:dyDescent="0.3">
      <c r="B4" s="20">
        <v>1997</v>
      </c>
      <c r="C4" s="20">
        <v>1998</v>
      </c>
      <c r="D4" s="20">
        <v>1999</v>
      </c>
      <c r="E4" s="20">
        <v>2000</v>
      </c>
      <c r="F4" s="20">
        <v>2001</v>
      </c>
      <c r="G4" s="20">
        <v>2002</v>
      </c>
      <c r="H4" s="20">
        <v>2003</v>
      </c>
      <c r="I4" s="20">
        <v>2004</v>
      </c>
      <c r="J4" s="20">
        <v>2005</v>
      </c>
      <c r="K4" s="20">
        <v>2006</v>
      </c>
      <c r="L4" s="20">
        <v>2007</v>
      </c>
      <c r="M4" s="20">
        <v>2008</v>
      </c>
      <c r="N4" s="20">
        <v>2009</v>
      </c>
      <c r="O4" s="20">
        <v>2010</v>
      </c>
      <c r="P4" s="20">
        <v>2011</v>
      </c>
      <c r="Q4" s="20">
        <v>2012</v>
      </c>
      <c r="R4" s="20">
        <v>2013</v>
      </c>
      <c r="S4" s="20">
        <v>2014</v>
      </c>
      <c r="T4" s="20">
        <v>2015</v>
      </c>
      <c r="U4" s="20">
        <v>2016</v>
      </c>
      <c r="V4" s="20">
        <v>2017</v>
      </c>
      <c r="W4" s="20">
        <v>2018</v>
      </c>
      <c r="X4" s="20">
        <v>2019</v>
      </c>
      <c r="Y4" s="20">
        <v>2020</v>
      </c>
      <c r="Z4" s="20">
        <v>2021</v>
      </c>
      <c r="AA4" s="20">
        <v>2022</v>
      </c>
      <c r="AB4" s="20">
        <v>2023</v>
      </c>
      <c r="AC4" s="20">
        <v>2024</v>
      </c>
      <c r="AD4" s="20" t="s">
        <v>244</v>
      </c>
    </row>
    <row r="5" spans="1:31" x14ac:dyDescent="0.3">
      <c r="A5" t="s">
        <v>269</v>
      </c>
      <c r="B5" s="14">
        <v>4938</v>
      </c>
      <c r="C5" s="14">
        <v>4351</v>
      </c>
      <c r="D5" s="14">
        <v>5042</v>
      </c>
      <c r="E5" s="14">
        <v>5825</v>
      </c>
      <c r="F5" s="14">
        <v>6366</v>
      </c>
      <c r="G5" s="14">
        <v>6663</v>
      </c>
      <c r="H5" s="14">
        <v>7827</v>
      </c>
      <c r="I5" s="14">
        <v>8689</v>
      </c>
      <c r="J5" s="14">
        <v>9945</v>
      </c>
      <c r="K5" s="14">
        <v>9336</v>
      </c>
      <c r="L5" s="14">
        <v>9930</v>
      </c>
      <c r="M5" s="14">
        <v>10126</v>
      </c>
      <c r="N5" s="14">
        <v>10128</v>
      </c>
      <c r="O5" s="14">
        <v>9286</v>
      </c>
      <c r="P5" s="14">
        <v>9984</v>
      </c>
      <c r="Q5" s="14">
        <v>8596</v>
      </c>
      <c r="R5" s="14">
        <v>8168</v>
      </c>
      <c r="S5" s="14">
        <v>7735</v>
      </c>
      <c r="T5" s="14">
        <v>7645</v>
      </c>
      <c r="U5" s="14">
        <v>7112</v>
      </c>
      <c r="V5" s="14">
        <v>7197</v>
      </c>
      <c r="W5" s="14">
        <v>7099</v>
      </c>
      <c r="X5" s="14">
        <v>7293</v>
      </c>
      <c r="Y5" s="14">
        <v>6259</v>
      </c>
      <c r="Z5" s="14">
        <v>6125</v>
      </c>
      <c r="AA5" s="14">
        <v>6460</v>
      </c>
      <c r="AB5" s="14">
        <v>5912</v>
      </c>
      <c r="AC5" s="14">
        <v>5593</v>
      </c>
      <c r="AD5" s="41">
        <f>1/AB5*(AC5-AB5)</f>
        <v>-5.3958051420838975E-2</v>
      </c>
      <c r="AE5" t="s">
        <v>269</v>
      </c>
    </row>
    <row r="6" spans="1:31" x14ac:dyDescent="0.3">
      <c r="A6" t="s">
        <v>270</v>
      </c>
      <c r="B6" s="14">
        <v>735</v>
      </c>
      <c r="C6" s="14">
        <v>650</v>
      </c>
      <c r="D6" s="14">
        <v>713</v>
      </c>
      <c r="E6" s="14">
        <v>739</v>
      </c>
      <c r="F6" s="14">
        <v>849</v>
      </c>
      <c r="G6" s="14">
        <v>1045</v>
      </c>
      <c r="H6" s="14">
        <v>1762</v>
      </c>
      <c r="I6" s="14">
        <v>2094</v>
      </c>
      <c r="J6" s="14">
        <v>2254</v>
      </c>
      <c r="K6" s="14">
        <v>1819</v>
      </c>
      <c r="L6" s="14">
        <v>1613</v>
      </c>
      <c r="M6" s="14">
        <v>1478</v>
      </c>
      <c r="N6" s="14">
        <v>1306</v>
      </c>
      <c r="O6" s="14">
        <v>1287</v>
      </c>
      <c r="P6" s="14">
        <v>1115</v>
      </c>
      <c r="Q6" s="14">
        <v>924</v>
      </c>
      <c r="R6" s="14">
        <v>830</v>
      </c>
      <c r="S6" s="14">
        <v>835</v>
      </c>
      <c r="T6" s="14">
        <v>951</v>
      </c>
      <c r="U6" s="14">
        <v>968</v>
      </c>
      <c r="V6" s="14">
        <v>1015</v>
      </c>
      <c r="W6" s="14">
        <v>979</v>
      </c>
      <c r="X6" s="14">
        <v>1045</v>
      </c>
      <c r="Y6" s="14">
        <v>835</v>
      </c>
      <c r="Z6" s="14">
        <v>667</v>
      </c>
      <c r="AA6" s="14">
        <v>797</v>
      </c>
      <c r="AB6" s="14">
        <v>712</v>
      </c>
      <c r="AC6" s="14">
        <v>672</v>
      </c>
      <c r="AD6" s="41">
        <f t="shared" ref="AD6:AD10" si="0">1/AB6*(AC6-AB6)</f>
        <v>-5.6179775280898875E-2</v>
      </c>
      <c r="AE6" t="s">
        <v>270</v>
      </c>
    </row>
    <row r="7" spans="1:31" x14ac:dyDescent="0.3">
      <c r="A7" t="s">
        <v>271</v>
      </c>
      <c r="B7" s="14">
        <v>609</v>
      </c>
      <c r="C7" s="14">
        <v>542</v>
      </c>
      <c r="D7" s="14">
        <v>499</v>
      </c>
      <c r="E7" s="14">
        <v>455</v>
      </c>
      <c r="F7" s="14">
        <v>355</v>
      </c>
      <c r="G7" s="14">
        <v>504</v>
      </c>
      <c r="H7" s="14">
        <v>593</v>
      </c>
      <c r="I7" s="14">
        <v>616</v>
      </c>
      <c r="J7" s="14">
        <v>580</v>
      </c>
      <c r="K7" s="14">
        <v>539</v>
      </c>
      <c r="L7" s="14">
        <v>671</v>
      </c>
      <c r="M7" s="14">
        <v>595</v>
      </c>
      <c r="N7" s="14">
        <v>699</v>
      </c>
      <c r="O7" s="14">
        <v>577</v>
      </c>
      <c r="P7" s="14">
        <v>590</v>
      </c>
      <c r="Q7" s="14">
        <v>629</v>
      </c>
      <c r="R7" s="14">
        <v>561</v>
      </c>
      <c r="S7" s="14">
        <v>527</v>
      </c>
      <c r="T7" s="14">
        <v>542</v>
      </c>
      <c r="U7" s="14">
        <v>520</v>
      </c>
      <c r="V7" s="14">
        <v>533</v>
      </c>
      <c r="W7" s="14">
        <v>486</v>
      </c>
      <c r="X7" s="14">
        <v>377</v>
      </c>
      <c r="Y7" s="14">
        <v>394</v>
      </c>
      <c r="Z7" s="14">
        <v>366</v>
      </c>
      <c r="AA7" s="14">
        <v>455</v>
      </c>
      <c r="AB7" s="14">
        <v>397</v>
      </c>
      <c r="AC7" s="14">
        <v>367</v>
      </c>
      <c r="AD7" s="41">
        <f t="shared" si="0"/>
        <v>-7.5566750629722915E-2</v>
      </c>
      <c r="AE7" t="s">
        <v>271</v>
      </c>
    </row>
    <row r="8" spans="1:31" x14ac:dyDescent="0.3">
      <c r="A8" t="s">
        <v>279</v>
      </c>
      <c r="B8" s="14">
        <v>967</v>
      </c>
      <c r="C8" s="14">
        <v>520</v>
      </c>
      <c r="D8" s="14">
        <v>454</v>
      </c>
      <c r="E8" s="14">
        <v>946</v>
      </c>
      <c r="F8" s="14">
        <v>1041</v>
      </c>
      <c r="G8" s="14">
        <v>1120</v>
      </c>
      <c r="H8" s="14">
        <v>1319</v>
      </c>
      <c r="I8" s="14">
        <v>1282</v>
      </c>
      <c r="J8" s="14">
        <v>1682</v>
      </c>
      <c r="K8" s="14">
        <v>1742</v>
      </c>
      <c r="L8" s="14">
        <v>2159</v>
      </c>
      <c r="M8" s="14">
        <v>2285</v>
      </c>
      <c r="N8" s="14">
        <v>2459</v>
      </c>
      <c r="O8" s="14">
        <v>1762</v>
      </c>
      <c r="P8" s="14">
        <v>2422</v>
      </c>
      <c r="Q8" s="14">
        <v>1951</v>
      </c>
      <c r="R8" s="14">
        <v>1930</v>
      </c>
      <c r="S8" s="14">
        <v>1609</v>
      </c>
      <c r="T8" s="14">
        <v>1750</v>
      </c>
      <c r="U8" s="14">
        <v>1493</v>
      </c>
      <c r="V8" s="14">
        <v>1480</v>
      </c>
      <c r="W8" s="14">
        <v>1573</v>
      </c>
      <c r="X8" s="14">
        <v>1723</v>
      </c>
      <c r="Y8" s="14">
        <v>1513</v>
      </c>
      <c r="Z8" s="14">
        <v>1806</v>
      </c>
      <c r="AA8" s="14">
        <v>1540</v>
      </c>
      <c r="AB8" s="14">
        <v>1392</v>
      </c>
      <c r="AC8" s="14">
        <v>1287</v>
      </c>
      <c r="AD8" s="41">
        <f t="shared" si="0"/>
        <v>-7.5431034482758619E-2</v>
      </c>
      <c r="AE8" t="s">
        <v>279</v>
      </c>
    </row>
    <row r="9" spans="1:31" x14ac:dyDescent="0.3">
      <c r="A9" t="s">
        <v>272</v>
      </c>
      <c r="B9" s="14">
        <v>688</v>
      </c>
      <c r="C9" s="14">
        <v>722</v>
      </c>
      <c r="D9" s="14">
        <v>692</v>
      </c>
      <c r="E9" s="14">
        <v>671</v>
      </c>
      <c r="F9" s="14">
        <v>565</v>
      </c>
      <c r="G9" s="14">
        <v>534</v>
      </c>
      <c r="H9" s="14">
        <v>581</v>
      </c>
      <c r="I9" s="14">
        <v>600</v>
      </c>
      <c r="J9" s="14">
        <v>546</v>
      </c>
      <c r="K9" s="14">
        <v>539</v>
      </c>
      <c r="L9" s="14">
        <v>522</v>
      </c>
      <c r="M9" s="14">
        <v>505</v>
      </c>
      <c r="N9" s="14">
        <v>526</v>
      </c>
      <c r="O9" s="14">
        <v>479</v>
      </c>
      <c r="P9" s="14">
        <v>559</v>
      </c>
      <c r="Q9" s="14">
        <v>470</v>
      </c>
      <c r="R9" s="14">
        <v>433</v>
      </c>
      <c r="S9" s="14">
        <v>477</v>
      </c>
      <c r="T9" s="14">
        <v>393</v>
      </c>
      <c r="U9" s="14">
        <v>373</v>
      </c>
      <c r="V9" s="14">
        <v>359</v>
      </c>
      <c r="W9" s="14">
        <v>328</v>
      </c>
      <c r="X9" s="14">
        <v>349</v>
      </c>
      <c r="Y9" s="14">
        <v>383</v>
      </c>
      <c r="Z9" s="14">
        <v>298</v>
      </c>
      <c r="AA9" s="14">
        <v>289</v>
      </c>
      <c r="AB9" s="14">
        <v>301</v>
      </c>
      <c r="AC9" s="14">
        <v>346</v>
      </c>
      <c r="AD9" s="41">
        <f t="shared" si="0"/>
        <v>0.14950166112956811</v>
      </c>
      <c r="AE9" t="s">
        <v>272</v>
      </c>
    </row>
    <row r="10" spans="1:31" x14ac:dyDescent="0.3">
      <c r="A10" t="s">
        <v>0</v>
      </c>
      <c r="B10" s="14">
        <v>1939</v>
      </c>
      <c r="C10" s="14">
        <v>1917</v>
      </c>
      <c r="D10" s="14">
        <v>2684</v>
      </c>
      <c r="E10" s="14">
        <v>3014</v>
      </c>
      <c r="F10" s="14">
        <v>3556</v>
      </c>
      <c r="G10" s="14">
        <v>3460</v>
      </c>
      <c r="H10" s="14">
        <v>3572</v>
      </c>
      <c r="I10" s="14">
        <v>4097</v>
      </c>
      <c r="J10" s="14">
        <v>4883</v>
      </c>
      <c r="K10" s="14">
        <v>4697</v>
      </c>
      <c r="L10" s="14">
        <v>4965</v>
      </c>
      <c r="M10" s="14">
        <v>5263</v>
      </c>
      <c r="N10" s="14">
        <v>5138</v>
      </c>
      <c r="O10" s="14">
        <v>5181</v>
      </c>
      <c r="P10" s="14">
        <v>5298</v>
      </c>
      <c r="Q10" s="14">
        <v>4622</v>
      </c>
      <c r="R10" s="14">
        <v>4414</v>
      </c>
      <c r="S10" s="14">
        <v>4287</v>
      </c>
      <c r="T10" s="14">
        <v>4009</v>
      </c>
      <c r="U10" s="14">
        <v>3758</v>
      </c>
      <c r="V10" s="14">
        <v>3810</v>
      </c>
      <c r="W10" s="14">
        <v>3733</v>
      </c>
      <c r="X10" s="14">
        <v>3799</v>
      </c>
      <c r="Y10" s="14">
        <v>3134</v>
      </c>
      <c r="Z10" s="14">
        <v>2988</v>
      </c>
      <c r="AA10" s="14">
        <v>3379</v>
      </c>
      <c r="AB10" s="14">
        <v>3110</v>
      </c>
      <c r="AC10" s="14">
        <v>2921</v>
      </c>
      <c r="AD10" s="41">
        <f t="shared" si="0"/>
        <v>-6.0771704180064313E-2</v>
      </c>
      <c r="AE10" t="s">
        <v>0</v>
      </c>
    </row>
  </sheetData>
  <hyperlinks>
    <hyperlink ref="A2" r:id="rId1" xr:uid="{5326DE94-A137-4502-93BE-63D4998B8BFA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E27"/>
  <sheetViews>
    <sheetView workbookViewId="0"/>
  </sheetViews>
  <sheetFormatPr defaultRowHeight="14.4" x14ac:dyDescent="0.3"/>
  <cols>
    <col min="1" max="1" width="29.77734375" customWidth="1"/>
    <col min="2" max="29" width="7.77734375" customWidth="1"/>
    <col min="30" max="30" width="11.77734375" style="11" customWidth="1"/>
    <col min="31" max="31" width="29.77734375" customWidth="1"/>
  </cols>
  <sheetData>
    <row r="1" spans="1:31" x14ac:dyDescent="0.3">
      <c r="A1" s="10" t="s">
        <v>232</v>
      </c>
    </row>
    <row r="2" spans="1:31" x14ac:dyDescent="0.3">
      <c r="A2" s="2" t="s">
        <v>243</v>
      </c>
    </row>
    <row r="4" spans="1:31" s="20" customFormat="1" x14ac:dyDescent="0.3">
      <c r="B4" s="20">
        <v>1997</v>
      </c>
      <c r="C4" s="20">
        <v>1998</v>
      </c>
      <c r="D4" s="20">
        <v>1999</v>
      </c>
      <c r="E4" s="20">
        <v>2000</v>
      </c>
      <c r="F4" s="20">
        <v>2001</v>
      </c>
      <c r="G4" s="20">
        <v>2002</v>
      </c>
      <c r="H4" s="20">
        <v>2003</v>
      </c>
      <c r="I4" s="20">
        <v>2004</v>
      </c>
      <c r="J4" s="20">
        <v>2005</v>
      </c>
      <c r="K4" s="20">
        <v>2006</v>
      </c>
      <c r="L4" s="20">
        <v>2007</v>
      </c>
      <c r="M4" s="20">
        <v>2008</v>
      </c>
      <c r="N4" s="20">
        <v>2009</v>
      </c>
      <c r="O4" s="20">
        <v>2010</v>
      </c>
      <c r="P4" s="20">
        <v>2011</v>
      </c>
      <c r="Q4" s="20">
        <v>2012</v>
      </c>
      <c r="R4" s="20">
        <v>2013</v>
      </c>
      <c r="S4" s="20">
        <v>2014</v>
      </c>
      <c r="T4" s="20">
        <v>2015</v>
      </c>
      <c r="U4" s="20">
        <v>2016</v>
      </c>
      <c r="V4" s="20">
        <v>2017</v>
      </c>
      <c r="W4" s="20">
        <v>2018</v>
      </c>
      <c r="X4" s="20">
        <v>2019</v>
      </c>
      <c r="Y4" s="20">
        <v>2020</v>
      </c>
      <c r="Z4" s="20">
        <v>2021</v>
      </c>
      <c r="AA4" s="20">
        <v>2022</v>
      </c>
      <c r="AB4" s="20">
        <v>2023</v>
      </c>
      <c r="AC4" s="20">
        <v>2024</v>
      </c>
      <c r="AD4" s="20" t="s">
        <v>244</v>
      </c>
    </row>
    <row r="5" spans="1:31" x14ac:dyDescent="0.3">
      <c r="A5" t="s">
        <v>273</v>
      </c>
      <c r="B5" s="14">
        <v>11564</v>
      </c>
      <c r="C5" s="14">
        <v>12427</v>
      </c>
      <c r="D5" s="14">
        <v>13531</v>
      </c>
      <c r="E5" s="14">
        <v>13459</v>
      </c>
      <c r="F5" s="14">
        <v>14450</v>
      </c>
      <c r="G5" s="14">
        <v>15020</v>
      </c>
      <c r="H5" s="14">
        <v>13724</v>
      </c>
      <c r="I5" s="14">
        <v>13755</v>
      </c>
      <c r="J5" s="14">
        <v>12906</v>
      </c>
      <c r="K5" s="14">
        <v>10896</v>
      </c>
      <c r="L5" s="14">
        <v>9620</v>
      </c>
      <c r="M5" s="14">
        <v>9030</v>
      </c>
      <c r="N5" s="14">
        <v>8337</v>
      </c>
      <c r="O5" s="14">
        <v>7532</v>
      </c>
      <c r="P5" s="14">
        <v>7002</v>
      </c>
      <c r="Q5" s="14">
        <v>6607</v>
      </c>
      <c r="R5" s="14">
        <v>6003</v>
      </c>
      <c r="S5" s="14">
        <v>5637</v>
      </c>
      <c r="T5" s="14">
        <v>5686</v>
      </c>
      <c r="U5" s="14">
        <v>6382</v>
      </c>
      <c r="V5" s="14">
        <v>6132</v>
      </c>
      <c r="W5" s="14">
        <v>5781</v>
      </c>
      <c r="X5" s="14">
        <v>5540</v>
      </c>
      <c r="Y5" s="14">
        <v>5280</v>
      </c>
      <c r="Z5" s="14">
        <v>4575</v>
      </c>
      <c r="AA5" s="14">
        <v>4420</v>
      </c>
      <c r="AB5" s="14">
        <v>4428</v>
      </c>
      <c r="AC5" s="14">
        <v>4080</v>
      </c>
      <c r="AD5" s="41">
        <f>1/AB5*(AC5-AB5)</f>
        <v>-7.8590785907859076E-2</v>
      </c>
      <c r="AE5" t="s">
        <v>273</v>
      </c>
    </row>
    <row r="6" spans="1:31" x14ac:dyDescent="0.3">
      <c r="A6" t="s">
        <v>280</v>
      </c>
      <c r="B6" s="14">
        <v>140</v>
      </c>
      <c r="C6" s="14">
        <v>128</v>
      </c>
      <c r="D6" s="14">
        <v>141</v>
      </c>
      <c r="E6" s="14">
        <v>143</v>
      </c>
      <c r="F6" s="14">
        <v>129</v>
      </c>
      <c r="G6" s="14">
        <v>128</v>
      </c>
      <c r="H6" s="14">
        <v>146</v>
      </c>
      <c r="I6" s="14">
        <v>122</v>
      </c>
      <c r="J6" s="14">
        <v>106</v>
      </c>
      <c r="K6" s="14">
        <v>89</v>
      </c>
      <c r="L6" s="14">
        <v>89</v>
      </c>
      <c r="M6" s="14">
        <v>94</v>
      </c>
      <c r="N6" s="14">
        <v>84</v>
      </c>
      <c r="O6" s="14">
        <v>89</v>
      </c>
      <c r="P6" s="14">
        <v>96</v>
      </c>
      <c r="Q6" s="14">
        <v>75</v>
      </c>
      <c r="R6" s="14">
        <v>78</v>
      </c>
      <c r="S6" s="14">
        <v>72</v>
      </c>
      <c r="T6" s="14">
        <v>48</v>
      </c>
      <c r="U6" s="14">
        <v>60</v>
      </c>
      <c r="V6" s="14">
        <v>80</v>
      </c>
      <c r="W6" s="14">
        <v>67</v>
      </c>
      <c r="X6" s="14">
        <v>76</v>
      </c>
      <c r="Y6" s="14">
        <v>63</v>
      </c>
      <c r="Z6" s="14">
        <v>55</v>
      </c>
      <c r="AA6" s="14">
        <v>42</v>
      </c>
      <c r="AB6" s="14">
        <v>62</v>
      </c>
      <c r="AC6" s="14">
        <v>59</v>
      </c>
      <c r="AD6" s="41">
        <f t="shared" ref="AD6:AD12" si="0">1/AB6*(AC6-AB6)</f>
        <v>-4.8387096774193547E-2</v>
      </c>
      <c r="AE6" t="s">
        <v>280</v>
      </c>
    </row>
    <row r="7" spans="1:31" x14ac:dyDescent="0.3">
      <c r="A7" t="s">
        <v>281</v>
      </c>
      <c r="B7" s="14">
        <v>1199</v>
      </c>
      <c r="C7" s="14">
        <v>1231</v>
      </c>
      <c r="D7" s="14">
        <v>1437</v>
      </c>
      <c r="E7" s="14">
        <v>1264</v>
      </c>
      <c r="F7" s="14">
        <v>1366</v>
      </c>
      <c r="G7" s="14">
        <v>1578</v>
      </c>
      <c r="H7" s="14">
        <v>1918</v>
      </c>
      <c r="I7" s="14">
        <v>2156</v>
      </c>
      <c r="J7" s="14">
        <v>1919</v>
      </c>
      <c r="K7" s="14">
        <v>1594</v>
      </c>
      <c r="L7" s="14">
        <v>1429</v>
      </c>
      <c r="M7" s="14">
        <v>1371</v>
      </c>
      <c r="N7" s="14">
        <v>1358</v>
      </c>
      <c r="O7" s="14">
        <v>1188</v>
      </c>
      <c r="P7" s="14">
        <v>851</v>
      </c>
      <c r="Q7" s="14">
        <v>974</v>
      </c>
      <c r="R7" s="14">
        <v>836</v>
      </c>
      <c r="S7" s="14">
        <v>680</v>
      </c>
      <c r="T7" s="14">
        <v>539</v>
      </c>
      <c r="U7" s="14">
        <v>526</v>
      </c>
      <c r="V7" s="14">
        <v>469</v>
      </c>
      <c r="W7" s="14">
        <v>475</v>
      </c>
      <c r="X7" s="14">
        <v>410</v>
      </c>
      <c r="Y7" s="14">
        <v>325</v>
      </c>
      <c r="Z7" s="14">
        <v>289</v>
      </c>
      <c r="AA7" s="14">
        <v>314</v>
      </c>
      <c r="AB7" s="14">
        <v>333</v>
      </c>
      <c r="AC7" s="14">
        <v>310</v>
      </c>
      <c r="AD7" s="41">
        <f t="shared" si="0"/>
        <v>-6.9069069069069067E-2</v>
      </c>
      <c r="AE7" t="s">
        <v>281</v>
      </c>
    </row>
    <row r="8" spans="1:31" x14ac:dyDescent="0.3">
      <c r="A8" t="s">
        <v>263</v>
      </c>
      <c r="B8" s="14">
        <v>419</v>
      </c>
      <c r="C8" s="14">
        <v>359</v>
      </c>
      <c r="D8" s="14">
        <v>364</v>
      </c>
      <c r="E8" s="14">
        <v>421</v>
      </c>
      <c r="F8" s="14">
        <v>448</v>
      </c>
      <c r="G8" s="14">
        <v>432</v>
      </c>
      <c r="H8" s="14">
        <v>394</v>
      </c>
      <c r="I8" s="14">
        <v>403</v>
      </c>
      <c r="J8" s="14">
        <v>454</v>
      </c>
      <c r="K8" s="14">
        <v>492</v>
      </c>
      <c r="L8" s="14">
        <v>437</v>
      </c>
      <c r="M8" s="14">
        <v>410</v>
      </c>
      <c r="N8" s="14">
        <v>410</v>
      </c>
      <c r="O8" s="14">
        <v>356</v>
      </c>
      <c r="P8" s="14">
        <v>348</v>
      </c>
      <c r="Q8" s="14">
        <v>277</v>
      </c>
      <c r="R8" s="14">
        <v>272</v>
      </c>
      <c r="S8" s="14">
        <v>243</v>
      </c>
      <c r="T8" s="14">
        <v>257</v>
      </c>
      <c r="U8" s="14">
        <v>241</v>
      </c>
      <c r="V8" s="14">
        <v>195</v>
      </c>
      <c r="W8" s="14">
        <v>213</v>
      </c>
      <c r="X8" s="14">
        <v>239</v>
      </c>
      <c r="Y8" s="14">
        <v>252</v>
      </c>
      <c r="Z8" s="14">
        <v>233</v>
      </c>
      <c r="AA8" s="14">
        <v>224</v>
      </c>
      <c r="AB8" s="14">
        <v>202</v>
      </c>
      <c r="AC8" s="14">
        <v>151</v>
      </c>
      <c r="AD8" s="41">
        <f t="shared" si="0"/>
        <v>-0.25247524752475248</v>
      </c>
      <c r="AE8" t="s">
        <v>263</v>
      </c>
    </row>
    <row r="9" spans="1:31" x14ac:dyDescent="0.3">
      <c r="A9" t="s">
        <v>264</v>
      </c>
      <c r="B9" s="14">
        <v>3955</v>
      </c>
      <c r="C9" s="14">
        <v>4034</v>
      </c>
      <c r="D9" s="14">
        <v>3933</v>
      </c>
      <c r="E9" s="14">
        <v>3731</v>
      </c>
      <c r="F9" s="14">
        <v>3713</v>
      </c>
      <c r="G9" s="14">
        <v>4364</v>
      </c>
      <c r="H9" s="14">
        <v>4076</v>
      </c>
      <c r="I9" s="14">
        <v>3810</v>
      </c>
      <c r="J9" s="14">
        <v>3896</v>
      </c>
      <c r="K9" s="14">
        <v>3200</v>
      </c>
      <c r="L9" s="14">
        <v>2967</v>
      </c>
      <c r="M9" s="14">
        <v>2702</v>
      </c>
      <c r="N9" s="14">
        <v>2618</v>
      </c>
      <c r="O9" s="14">
        <v>2426</v>
      </c>
      <c r="P9" s="14">
        <v>2227</v>
      </c>
      <c r="Q9" s="14">
        <v>2183</v>
      </c>
      <c r="R9" s="14">
        <v>2014</v>
      </c>
      <c r="S9" s="14">
        <v>1955</v>
      </c>
      <c r="T9" s="14">
        <v>1862</v>
      </c>
      <c r="U9" s="14">
        <v>1632</v>
      </c>
      <c r="V9" s="14">
        <v>1618</v>
      </c>
      <c r="W9" s="14">
        <v>1599</v>
      </c>
      <c r="X9" s="14">
        <v>1526</v>
      </c>
      <c r="Y9" s="14">
        <v>1269</v>
      </c>
      <c r="Z9" s="14">
        <v>1131</v>
      </c>
      <c r="AA9" s="14">
        <v>1295</v>
      </c>
      <c r="AB9" s="14">
        <v>1272</v>
      </c>
      <c r="AC9" s="14">
        <v>1167</v>
      </c>
      <c r="AD9" s="41">
        <f t="shared" si="0"/>
        <v>-8.2547169811320764E-2</v>
      </c>
      <c r="AE9" t="s">
        <v>264</v>
      </c>
    </row>
    <row r="10" spans="1:31" x14ac:dyDescent="0.3">
      <c r="A10" t="s">
        <v>265</v>
      </c>
      <c r="B10" s="14">
        <v>19</v>
      </c>
      <c r="C10" s="14">
        <v>21</v>
      </c>
      <c r="D10" s="14">
        <v>21</v>
      </c>
      <c r="E10" s="14">
        <v>35</v>
      </c>
      <c r="F10" s="14">
        <v>40</v>
      </c>
      <c r="G10" s="14">
        <v>109</v>
      </c>
      <c r="H10" s="14">
        <v>119</v>
      </c>
      <c r="I10" s="14">
        <v>79</v>
      </c>
      <c r="J10" s="14">
        <v>121</v>
      </c>
      <c r="K10" s="14">
        <v>188</v>
      </c>
      <c r="L10" s="14">
        <v>157</v>
      </c>
      <c r="M10" s="14">
        <v>213</v>
      </c>
      <c r="N10" s="14">
        <v>132</v>
      </c>
      <c r="O10" s="14">
        <v>79</v>
      </c>
      <c r="P10" s="14">
        <v>243</v>
      </c>
      <c r="Q10" s="14">
        <v>104</v>
      </c>
      <c r="R10" s="14">
        <v>78</v>
      </c>
      <c r="S10" s="14">
        <v>66</v>
      </c>
      <c r="T10" s="14">
        <v>30</v>
      </c>
      <c r="U10" s="14">
        <v>58</v>
      </c>
      <c r="V10" s="14">
        <v>145</v>
      </c>
      <c r="W10" s="14">
        <v>159</v>
      </c>
      <c r="X10" s="14">
        <v>85</v>
      </c>
      <c r="Y10" s="14">
        <v>115</v>
      </c>
      <c r="Z10" s="14">
        <v>78</v>
      </c>
      <c r="AA10" s="14">
        <v>68</v>
      </c>
      <c r="AB10" s="14">
        <v>70</v>
      </c>
      <c r="AC10" s="14">
        <v>57</v>
      </c>
      <c r="AD10" s="41">
        <f t="shared" si="0"/>
        <v>-0.18571428571428572</v>
      </c>
      <c r="AE10" t="s">
        <v>265</v>
      </c>
    </row>
    <row r="11" spans="1:31" x14ac:dyDescent="0.3">
      <c r="A11" t="s">
        <v>274</v>
      </c>
      <c r="B11" s="14">
        <v>49</v>
      </c>
      <c r="C11" s="14">
        <v>13</v>
      </c>
      <c r="D11" s="14">
        <v>31</v>
      </c>
      <c r="E11" s="14">
        <v>18</v>
      </c>
      <c r="F11" s="14">
        <v>38</v>
      </c>
      <c r="G11" s="14">
        <v>35</v>
      </c>
      <c r="H11" s="14">
        <v>54</v>
      </c>
      <c r="I11" s="14">
        <v>56</v>
      </c>
      <c r="J11" s="14">
        <v>50</v>
      </c>
      <c r="K11" s="14">
        <v>79</v>
      </c>
      <c r="L11" s="14">
        <v>139</v>
      </c>
      <c r="M11" s="14">
        <v>29</v>
      </c>
      <c r="N11" s="14">
        <v>48</v>
      </c>
      <c r="O11" s="14">
        <v>66</v>
      </c>
      <c r="P11" s="14">
        <v>61</v>
      </c>
      <c r="Q11" s="14">
        <v>78</v>
      </c>
      <c r="R11" s="14">
        <v>57</v>
      </c>
      <c r="S11" s="14">
        <v>63</v>
      </c>
      <c r="T11" s="14">
        <v>39</v>
      </c>
      <c r="U11" s="14">
        <v>76</v>
      </c>
      <c r="V11" s="14">
        <v>62</v>
      </c>
      <c r="W11" s="14">
        <v>46</v>
      </c>
      <c r="X11" s="14">
        <v>37</v>
      </c>
      <c r="Y11" s="14">
        <v>41</v>
      </c>
      <c r="Z11" s="14">
        <v>35</v>
      </c>
      <c r="AA11" s="14">
        <v>40</v>
      </c>
      <c r="AB11" s="14">
        <v>54</v>
      </c>
      <c r="AC11" s="14">
        <v>27</v>
      </c>
      <c r="AD11" s="41">
        <f t="shared" si="0"/>
        <v>-0.5</v>
      </c>
      <c r="AE11" t="s">
        <v>274</v>
      </c>
    </row>
    <row r="12" spans="1:31" x14ac:dyDescent="0.3">
      <c r="A12" t="s">
        <v>0</v>
      </c>
      <c r="B12" s="14">
        <f t="shared" ref="B12:AA12" si="1">B5-(B6+B7+B8+B9+B10+B11)</f>
        <v>5783</v>
      </c>
      <c r="C12" s="14">
        <f t="shared" si="1"/>
        <v>6641</v>
      </c>
      <c r="D12" s="14">
        <f t="shared" si="1"/>
        <v>7604</v>
      </c>
      <c r="E12" s="14">
        <f t="shared" si="1"/>
        <v>7847</v>
      </c>
      <c r="F12" s="14">
        <f t="shared" si="1"/>
        <v>8716</v>
      </c>
      <c r="G12" s="14">
        <f t="shared" si="1"/>
        <v>8374</v>
      </c>
      <c r="H12" s="14">
        <f t="shared" si="1"/>
        <v>7017</v>
      </c>
      <c r="I12" s="14">
        <f t="shared" si="1"/>
        <v>7129</v>
      </c>
      <c r="J12" s="14">
        <f t="shared" si="1"/>
        <v>6360</v>
      </c>
      <c r="K12" s="14">
        <f t="shared" si="1"/>
        <v>5254</v>
      </c>
      <c r="L12" s="14">
        <f t="shared" si="1"/>
        <v>4402</v>
      </c>
      <c r="M12" s="14">
        <f t="shared" si="1"/>
        <v>4211</v>
      </c>
      <c r="N12" s="14">
        <f t="shared" si="1"/>
        <v>3687</v>
      </c>
      <c r="O12" s="14">
        <f t="shared" si="1"/>
        <v>3328</v>
      </c>
      <c r="P12" s="14">
        <f t="shared" si="1"/>
        <v>3176</v>
      </c>
      <c r="Q12" s="14">
        <f t="shared" si="1"/>
        <v>2916</v>
      </c>
      <c r="R12" s="14">
        <f t="shared" si="1"/>
        <v>2668</v>
      </c>
      <c r="S12" s="14">
        <f t="shared" si="1"/>
        <v>2558</v>
      </c>
      <c r="T12" s="14">
        <f t="shared" si="1"/>
        <v>2911</v>
      </c>
      <c r="U12" s="14">
        <f t="shared" si="1"/>
        <v>3789</v>
      </c>
      <c r="V12" s="14">
        <f t="shared" si="1"/>
        <v>3563</v>
      </c>
      <c r="W12" s="14">
        <f t="shared" si="1"/>
        <v>3222</v>
      </c>
      <c r="X12" s="14">
        <f t="shared" si="1"/>
        <v>3167</v>
      </c>
      <c r="Y12" s="14">
        <f t="shared" si="1"/>
        <v>3215</v>
      </c>
      <c r="Z12" s="14">
        <f t="shared" si="1"/>
        <v>2754</v>
      </c>
      <c r="AA12" s="14">
        <f t="shared" si="1"/>
        <v>2437</v>
      </c>
      <c r="AB12" s="14">
        <v>2435</v>
      </c>
      <c r="AC12" s="14">
        <v>2309</v>
      </c>
      <c r="AD12" s="41">
        <f t="shared" si="0"/>
        <v>-5.1745379876796713E-2</v>
      </c>
      <c r="AE12" t="s">
        <v>0</v>
      </c>
    </row>
    <row r="20" spans="2:3" x14ac:dyDescent="0.3">
      <c r="B20" s="1"/>
    </row>
    <row r="21" spans="2:3" x14ac:dyDescent="0.3">
      <c r="B21" s="1"/>
    </row>
    <row r="22" spans="2:3" x14ac:dyDescent="0.3">
      <c r="B22" s="1"/>
      <c r="C22" s="1"/>
    </row>
    <row r="23" spans="2:3" x14ac:dyDescent="0.3">
      <c r="B23" s="1"/>
    </row>
    <row r="24" spans="2:3" x14ac:dyDescent="0.3">
      <c r="B24" s="1"/>
    </row>
    <row r="25" spans="2:3" x14ac:dyDescent="0.3">
      <c r="B25" s="1"/>
    </row>
    <row r="26" spans="2:3" x14ac:dyDescent="0.3">
      <c r="B26" s="1"/>
    </row>
    <row r="27" spans="2:3" x14ac:dyDescent="0.3">
      <c r="B27" s="1"/>
    </row>
  </sheetData>
  <sortState xmlns:xlrd2="http://schemas.microsoft.com/office/spreadsheetml/2017/richdata2" columnSort="1" ref="A4:AA12">
    <sortCondition ref="A4:AA4"/>
  </sortState>
  <hyperlinks>
    <hyperlink ref="A2" r:id="rId1" xr:uid="{77884EA5-38A8-451D-A104-F2983B78F902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E10"/>
  <sheetViews>
    <sheetView workbookViewId="0"/>
  </sheetViews>
  <sheetFormatPr defaultRowHeight="14.4" x14ac:dyDescent="0.3"/>
  <cols>
    <col min="1" max="1" width="20.77734375" customWidth="1"/>
    <col min="2" max="29" width="7.77734375" customWidth="1"/>
    <col min="30" max="30" width="11.77734375" style="11" customWidth="1"/>
    <col min="31" max="31" width="20.77734375" customWidth="1"/>
  </cols>
  <sheetData>
    <row r="1" spans="1:31" x14ac:dyDescent="0.3">
      <c r="A1" s="11" t="s">
        <v>233</v>
      </c>
    </row>
    <row r="2" spans="1:31" x14ac:dyDescent="0.3">
      <c r="A2" s="2" t="s">
        <v>243</v>
      </c>
    </row>
    <row r="4" spans="1:31" s="20" customFormat="1" x14ac:dyDescent="0.3">
      <c r="B4" s="20">
        <v>1997</v>
      </c>
      <c r="C4" s="20">
        <v>1998</v>
      </c>
      <c r="D4" s="20">
        <v>1999</v>
      </c>
      <c r="E4" s="20">
        <v>2000</v>
      </c>
      <c r="F4" s="20">
        <v>2001</v>
      </c>
      <c r="G4" s="20">
        <v>2002</v>
      </c>
      <c r="H4" s="20">
        <v>2003</v>
      </c>
      <c r="I4" s="20">
        <v>2004</v>
      </c>
      <c r="J4" s="20">
        <v>2005</v>
      </c>
      <c r="K4" s="20">
        <v>2006</v>
      </c>
      <c r="L4" s="20">
        <v>2007</v>
      </c>
      <c r="M4" s="20">
        <v>2008</v>
      </c>
      <c r="N4" s="20">
        <v>2009</v>
      </c>
      <c r="O4" s="20">
        <v>2010</v>
      </c>
      <c r="P4" s="20">
        <v>2011</v>
      </c>
      <c r="Q4" s="20">
        <v>2012</v>
      </c>
      <c r="R4" s="20">
        <v>2013</v>
      </c>
      <c r="S4" s="20">
        <v>2014</v>
      </c>
      <c r="T4" s="20">
        <v>2015</v>
      </c>
      <c r="U4" s="20">
        <v>2016</v>
      </c>
      <c r="V4" s="20">
        <v>2017</v>
      </c>
      <c r="W4" s="20">
        <v>2018</v>
      </c>
      <c r="X4" s="20">
        <v>2019</v>
      </c>
      <c r="Y4" s="20">
        <v>2020</v>
      </c>
      <c r="Z4" s="20">
        <v>2021</v>
      </c>
      <c r="AA4" s="20">
        <v>2022</v>
      </c>
      <c r="AB4" s="20">
        <v>2023</v>
      </c>
      <c r="AC4" s="20">
        <v>2024</v>
      </c>
      <c r="AD4" s="20" t="s">
        <v>244</v>
      </c>
    </row>
    <row r="5" spans="1:31" x14ac:dyDescent="0.3">
      <c r="A5" t="s">
        <v>275</v>
      </c>
      <c r="B5" s="14">
        <v>173</v>
      </c>
      <c r="C5" s="14">
        <v>153</v>
      </c>
      <c r="D5" s="14">
        <v>171</v>
      </c>
      <c r="E5" s="14">
        <v>129</v>
      </c>
      <c r="F5" s="14">
        <v>169</v>
      </c>
      <c r="G5" s="14">
        <v>171</v>
      </c>
      <c r="H5" s="14">
        <v>233</v>
      </c>
      <c r="I5" s="14">
        <v>224</v>
      </c>
      <c r="J5" s="14">
        <v>200</v>
      </c>
      <c r="K5" s="14">
        <v>174</v>
      </c>
      <c r="L5" s="14">
        <v>182</v>
      </c>
      <c r="M5" s="14">
        <v>152</v>
      </c>
      <c r="N5" s="14">
        <v>142</v>
      </c>
      <c r="O5" s="14">
        <v>117</v>
      </c>
      <c r="P5" s="14">
        <v>150</v>
      </c>
      <c r="Q5" s="14">
        <v>88</v>
      </c>
      <c r="R5" s="14">
        <v>91</v>
      </c>
      <c r="S5" s="14">
        <v>87</v>
      </c>
      <c r="T5" s="14">
        <v>87</v>
      </c>
      <c r="U5" s="14">
        <v>82</v>
      </c>
      <c r="V5" s="14">
        <v>96</v>
      </c>
      <c r="W5" s="14">
        <v>99</v>
      </c>
      <c r="X5" s="14">
        <v>97</v>
      </c>
      <c r="Y5" s="14">
        <v>93</v>
      </c>
      <c r="Z5" s="14">
        <v>93</v>
      </c>
      <c r="AA5" s="14">
        <v>107</v>
      </c>
      <c r="AB5" s="14">
        <v>100</v>
      </c>
      <c r="AC5" s="14">
        <v>132</v>
      </c>
      <c r="AD5" s="41">
        <f>1/AB5*(AC5-AB5)</f>
        <v>0.32</v>
      </c>
      <c r="AE5" t="s">
        <v>275</v>
      </c>
    </row>
    <row r="6" spans="1:31" x14ac:dyDescent="0.3">
      <c r="A6" t="s">
        <v>276</v>
      </c>
      <c r="B6" s="14">
        <v>563</v>
      </c>
      <c r="C6" s="14">
        <v>475</v>
      </c>
      <c r="D6" s="14">
        <v>494</v>
      </c>
      <c r="E6" s="14">
        <v>577</v>
      </c>
      <c r="F6" s="14">
        <v>521</v>
      </c>
      <c r="G6" s="14">
        <v>453</v>
      </c>
      <c r="H6" s="14">
        <v>409</v>
      </c>
      <c r="I6" s="14">
        <v>449</v>
      </c>
      <c r="J6" s="14">
        <v>384</v>
      </c>
      <c r="K6" s="14">
        <v>405</v>
      </c>
      <c r="L6" s="14">
        <v>361</v>
      </c>
      <c r="M6" s="14">
        <v>387</v>
      </c>
      <c r="N6" s="14">
        <v>396</v>
      </c>
      <c r="O6" s="14">
        <v>369</v>
      </c>
      <c r="P6" s="14">
        <v>542</v>
      </c>
      <c r="Q6" s="14">
        <v>497</v>
      </c>
      <c r="R6" s="14">
        <v>482</v>
      </c>
      <c r="S6" s="14">
        <v>538</v>
      </c>
      <c r="T6" s="14">
        <v>478</v>
      </c>
      <c r="U6" s="14">
        <v>514</v>
      </c>
      <c r="V6" s="14">
        <v>517</v>
      </c>
      <c r="W6" s="14">
        <v>491</v>
      </c>
      <c r="X6" s="14">
        <v>521</v>
      </c>
      <c r="Y6" s="14">
        <v>468</v>
      </c>
      <c r="Z6" s="14">
        <v>422</v>
      </c>
      <c r="AA6" s="14">
        <v>405</v>
      </c>
      <c r="AB6" s="14">
        <v>418</v>
      </c>
      <c r="AC6" s="14">
        <v>359</v>
      </c>
      <c r="AD6" s="41">
        <f>1/AB6*(AC6-AB6)</f>
        <v>-0.14114832535885166</v>
      </c>
      <c r="AE6" t="s">
        <v>276</v>
      </c>
    </row>
    <row r="7" spans="1:31" x14ac:dyDescent="0.3">
      <c r="A7" t="s">
        <v>277</v>
      </c>
      <c r="B7" s="14">
        <v>6</v>
      </c>
      <c r="C7" s="14">
        <v>3</v>
      </c>
      <c r="D7" s="14">
        <v>11</v>
      </c>
      <c r="E7" s="14">
        <v>16</v>
      </c>
      <c r="F7" s="14">
        <v>6</v>
      </c>
      <c r="G7" s="14">
        <v>17</v>
      </c>
      <c r="H7" s="14">
        <v>28</v>
      </c>
      <c r="I7" s="14">
        <v>27</v>
      </c>
      <c r="J7" s="14">
        <v>14</v>
      </c>
      <c r="K7" s="14">
        <v>19</v>
      </c>
      <c r="L7" s="14">
        <v>13</v>
      </c>
      <c r="M7" s="14">
        <v>11</v>
      </c>
      <c r="N7" s="14">
        <v>9</v>
      </c>
      <c r="O7" s="14">
        <v>9</v>
      </c>
      <c r="P7" s="14">
        <v>19</v>
      </c>
      <c r="Q7" s="14">
        <v>23</v>
      </c>
      <c r="R7" s="14">
        <v>11</v>
      </c>
      <c r="S7" s="14">
        <v>15</v>
      </c>
      <c r="T7" s="14">
        <v>14</v>
      </c>
      <c r="U7" s="14">
        <v>20</v>
      </c>
      <c r="V7" s="14">
        <v>27</v>
      </c>
      <c r="W7" s="14">
        <v>28</v>
      </c>
      <c r="X7" s="14">
        <v>17</v>
      </c>
      <c r="Y7" s="14">
        <v>22</v>
      </c>
      <c r="Z7" s="14">
        <v>17</v>
      </c>
      <c r="AA7" s="14">
        <v>25</v>
      </c>
      <c r="AB7" s="14">
        <v>19</v>
      </c>
      <c r="AC7" s="14">
        <v>14</v>
      </c>
      <c r="AD7" s="41">
        <f>1/AB7*(AC7-AB7)</f>
        <v>-0.26315789473684209</v>
      </c>
      <c r="AE7" t="s">
        <v>277</v>
      </c>
    </row>
    <row r="8" spans="1:31" x14ac:dyDescent="0.3">
      <c r="A8" t="s">
        <v>0</v>
      </c>
      <c r="B8" s="14">
        <v>27</v>
      </c>
      <c r="C8" s="14">
        <v>38</v>
      </c>
      <c r="D8" s="14">
        <v>45</v>
      </c>
      <c r="E8" s="14">
        <v>61</v>
      </c>
      <c r="F8" s="14">
        <v>60</v>
      </c>
      <c r="G8" s="14">
        <v>132</v>
      </c>
      <c r="H8" s="14">
        <v>165</v>
      </c>
      <c r="I8" s="14">
        <v>175</v>
      </c>
      <c r="J8" s="14">
        <v>196</v>
      </c>
      <c r="K8" s="14">
        <v>200</v>
      </c>
      <c r="L8" s="14">
        <v>249</v>
      </c>
      <c r="M8" s="14">
        <v>290</v>
      </c>
      <c r="N8" s="14">
        <v>244</v>
      </c>
      <c r="O8" s="14">
        <v>183</v>
      </c>
      <c r="P8" s="14">
        <v>330</v>
      </c>
      <c r="Q8" s="14">
        <v>233</v>
      </c>
      <c r="R8" s="14">
        <v>220</v>
      </c>
      <c r="S8" s="14">
        <v>211</v>
      </c>
      <c r="T8" s="14">
        <v>249</v>
      </c>
      <c r="U8" s="14">
        <v>334</v>
      </c>
      <c r="V8" s="14">
        <v>438</v>
      </c>
      <c r="W8" s="14">
        <v>504</v>
      </c>
      <c r="X8" s="14">
        <v>462</v>
      </c>
      <c r="Y8" s="14">
        <v>529</v>
      </c>
      <c r="Z8" s="14">
        <v>438</v>
      </c>
      <c r="AA8" s="14">
        <v>615</v>
      </c>
      <c r="AB8" s="14">
        <v>417</v>
      </c>
      <c r="AC8" s="14">
        <f>AC10-(AC5+AC6+AC7)</f>
        <v>380</v>
      </c>
      <c r="AD8" s="41">
        <f>1/AB8*(AC8-AB8)</f>
        <v>-8.8729016786570733E-2</v>
      </c>
      <c r="AE8" t="s">
        <v>0</v>
      </c>
    </row>
    <row r="9" spans="1:31" x14ac:dyDescent="0.3"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</row>
    <row r="10" spans="1:31" x14ac:dyDescent="0.3"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>
        <f>SUM(AB5:AB8)</f>
        <v>954</v>
      </c>
      <c r="AC10" s="14">
        <v>885</v>
      </c>
      <c r="AD10" s="41">
        <f>1/AB10*(AC10-AB10)</f>
        <v>-7.2327044025157231E-2</v>
      </c>
      <c r="AE10" t="s">
        <v>220</v>
      </c>
    </row>
  </sheetData>
  <sortState xmlns:xlrd2="http://schemas.microsoft.com/office/spreadsheetml/2017/richdata2" columnSort="1" ref="A4:AA8">
    <sortCondition ref="A4:AA4"/>
  </sortState>
  <hyperlinks>
    <hyperlink ref="A2" r:id="rId1" xr:uid="{261E27D7-A23B-4979-BF89-3C9063F259D6}"/>
  </hyperlinks>
  <pageMargins left="0.7" right="0.7" top="0.75" bottom="0.75" header="0.3" footer="0.3"/>
  <ignoredErrors>
    <ignoredError sqref="AB10:AC10 AE10" formulaRange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CF2630-FD63-4ED4-B723-600646344D47}">
  <dimension ref="A1:I11"/>
  <sheetViews>
    <sheetView workbookViewId="0"/>
  </sheetViews>
  <sheetFormatPr defaultRowHeight="14.4" x14ac:dyDescent="0.3"/>
  <cols>
    <col min="1" max="1" width="20.77734375" customWidth="1"/>
    <col min="2" max="9" width="14.77734375" customWidth="1"/>
  </cols>
  <sheetData>
    <row r="1" spans="1:9" x14ac:dyDescent="0.3">
      <c r="A1" s="10" t="s">
        <v>234</v>
      </c>
    </row>
    <row r="2" spans="1:9" x14ac:dyDescent="0.3">
      <c r="A2" s="2" t="s">
        <v>243</v>
      </c>
    </row>
    <row r="4" spans="1:9" s="20" customFormat="1" x14ac:dyDescent="0.3">
      <c r="B4" s="20" t="s">
        <v>13</v>
      </c>
      <c r="C4" s="20" t="s">
        <v>14</v>
      </c>
      <c r="D4" s="20" t="s">
        <v>11</v>
      </c>
      <c r="E4" s="20" t="s">
        <v>12</v>
      </c>
      <c r="F4" s="20" t="s">
        <v>8</v>
      </c>
      <c r="G4" s="20" t="s">
        <v>15</v>
      </c>
      <c r="H4" s="20" t="s">
        <v>9</v>
      </c>
      <c r="I4" s="20" t="s">
        <v>10</v>
      </c>
    </row>
    <row r="5" spans="1:9" x14ac:dyDescent="0.3">
      <c r="A5" t="s">
        <v>6</v>
      </c>
      <c r="B5" s="14">
        <v>502</v>
      </c>
      <c r="C5" s="14">
        <v>418</v>
      </c>
      <c r="D5" s="14">
        <v>539</v>
      </c>
      <c r="E5" s="14">
        <v>660</v>
      </c>
      <c r="F5" s="14">
        <v>582</v>
      </c>
      <c r="G5" s="14">
        <v>562</v>
      </c>
      <c r="H5" s="14">
        <v>460</v>
      </c>
      <c r="I5" s="14">
        <v>693</v>
      </c>
    </row>
    <row r="6" spans="1:9" x14ac:dyDescent="0.3">
      <c r="A6" t="s">
        <v>7</v>
      </c>
      <c r="B6" s="14">
        <v>101</v>
      </c>
      <c r="C6" s="14">
        <v>72</v>
      </c>
      <c r="D6" s="14">
        <v>137</v>
      </c>
      <c r="E6" s="14">
        <v>145</v>
      </c>
      <c r="F6" s="14">
        <v>183</v>
      </c>
      <c r="G6" s="14">
        <v>97</v>
      </c>
      <c r="H6" s="14">
        <v>73</v>
      </c>
      <c r="I6" s="14">
        <v>144</v>
      </c>
    </row>
    <row r="7" spans="1:9" x14ac:dyDescent="0.3">
      <c r="A7" t="s">
        <v>1</v>
      </c>
      <c r="B7" s="14">
        <v>1354</v>
      </c>
      <c r="C7" s="14">
        <v>1743</v>
      </c>
      <c r="D7" s="14">
        <v>1653</v>
      </c>
      <c r="E7" s="14">
        <v>2010</v>
      </c>
      <c r="F7" s="14">
        <v>2168</v>
      </c>
      <c r="G7" s="14">
        <v>2196</v>
      </c>
      <c r="H7" s="14">
        <v>3950</v>
      </c>
      <c r="I7" s="14">
        <v>4019</v>
      </c>
    </row>
    <row r="8" spans="1:9" x14ac:dyDescent="0.3">
      <c r="A8" t="s">
        <v>3</v>
      </c>
      <c r="B8" s="14">
        <v>517</v>
      </c>
      <c r="C8" s="14">
        <v>624</v>
      </c>
      <c r="D8" s="14">
        <v>771</v>
      </c>
      <c r="E8" s="14">
        <v>674</v>
      </c>
      <c r="F8" s="14">
        <v>845</v>
      </c>
      <c r="G8" s="14">
        <v>573</v>
      </c>
      <c r="H8" s="14">
        <v>984</v>
      </c>
      <c r="I8" s="14">
        <v>915</v>
      </c>
    </row>
    <row r="9" spans="1:9" x14ac:dyDescent="0.3">
      <c r="A9" t="s">
        <v>4</v>
      </c>
      <c r="B9" s="14">
        <v>1144</v>
      </c>
      <c r="C9" s="14">
        <v>1177</v>
      </c>
      <c r="D9" s="14">
        <v>1321</v>
      </c>
      <c r="E9" s="14">
        <v>1455</v>
      </c>
      <c r="F9" s="14">
        <v>1519</v>
      </c>
      <c r="G9" s="14">
        <v>1439</v>
      </c>
      <c r="H9" s="14">
        <v>1232</v>
      </c>
      <c r="I9" s="14">
        <v>1423</v>
      </c>
    </row>
    <row r="10" spans="1:9" x14ac:dyDescent="0.3">
      <c r="A10" t="s">
        <v>2</v>
      </c>
      <c r="B10" s="14">
        <v>1156</v>
      </c>
      <c r="C10" s="14">
        <v>1293</v>
      </c>
      <c r="D10" s="14">
        <v>1914</v>
      </c>
      <c r="E10" s="14">
        <v>1655</v>
      </c>
      <c r="F10" s="14">
        <v>1347</v>
      </c>
      <c r="G10" s="14">
        <v>1795</v>
      </c>
      <c r="H10" s="14">
        <v>2023</v>
      </c>
      <c r="I10" s="14">
        <v>1688</v>
      </c>
    </row>
    <row r="11" spans="1:9" s="11" customFormat="1" x14ac:dyDescent="0.3">
      <c r="A11" s="11" t="s">
        <v>284</v>
      </c>
      <c r="B11" s="15">
        <f t="shared" ref="B11:I11" si="0">SUM(B5:B10)</f>
        <v>4774</v>
      </c>
      <c r="C11" s="15">
        <f t="shared" si="0"/>
        <v>5327</v>
      </c>
      <c r="D11" s="15">
        <f t="shared" si="0"/>
        <v>6335</v>
      </c>
      <c r="E11" s="15">
        <f t="shared" si="0"/>
        <v>6599</v>
      </c>
      <c r="F11" s="15">
        <f t="shared" si="0"/>
        <v>6644</v>
      </c>
      <c r="G11" s="15">
        <f t="shared" si="0"/>
        <v>6662</v>
      </c>
      <c r="H11" s="15">
        <f t="shared" si="0"/>
        <v>8722</v>
      </c>
      <c r="I11" s="15">
        <f t="shared" si="0"/>
        <v>8882</v>
      </c>
    </row>
  </sheetData>
  <sortState xmlns:xlrd2="http://schemas.microsoft.com/office/spreadsheetml/2017/richdata2" columnSort="1" ref="B4:I11">
    <sortCondition ref="B11:I11"/>
  </sortState>
  <hyperlinks>
    <hyperlink ref="A2" r:id="rId1" xr:uid="{99C0FDF1-FF17-478E-BCC2-041ED28CE3BF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19</vt:i4>
      </vt:variant>
    </vt:vector>
  </HeadingPairs>
  <TitlesOfParts>
    <vt:vector size="19" baseType="lpstr">
      <vt:lpstr>Graf 1</vt:lpstr>
      <vt:lpstr>Tabuľka 1</vt:lpstr>
      <vt:lpstr>Graf 2</vt:lpstr>
      <vt:lpstr>Graf 3</vt:lpstr>
      <vt:lpstr>Graf 4</vt:lpstr>
      <vt:lpstr>Graf 5</vt:lpstr>
      <vt:lpstr>Graf 6</vt:lpstr>
      <vt:lpstr>Graf 7</vt:lpstr>
      <vt:lpstr>Graf 8</vt:lpstr>
      <vt:lpstr>Graf 9</vt:lpstr>
      <vt:lpstr>Graf 10</vt:lpstr>
      <vt:lpstr>Graf 11</vt:lpstr>
      <vt:lpstr>Graf 12</vt:lpstr>
      <vt:lpstr>Graf 13</vt:lpstr>
      <vt:lpstr>Graf 14</vt:lpstr>
      <vt:lpstr>Graf 15</vt:lpstr>
      <vt:lpstr>Graf 16</vt:lpstr>
      <vt:lpstr>Príloha 2</vt:lpstr>
      <vt:lpstr>Príloha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Rimegová Katarína</dc:creator>
  <cp:lastModifiedBy>Tunega Matej</cp:lastModifiedBy>
  <dcterms:created xsi:type="dcterms:W3CDTF">2023-02-21T16:44:36Z</dcterms:created>
  <dcterms:modified xsi:type="dcterms:W3CDTF">2025-09-25T11:32:21Z</dcterms:modified>
</cp:coreProperties>
</file>